
<file path=[Content_Types].xml><?xml version="1.0" encoding="utf-8"?>
<Types xmlns="http://schemas.openxmlformats.org/package/2006/content-types">
  <Default Extension="rels" ContentType="application/vnd.openxmlformats-package.relationships+xml"/>
  <Override PartName="/xl/worksheets/sheet12.xml" ContentType="application/vnd.openxmlformats-officedocument.spreadsheetml.worksheet+xml"/>
  <Override PartName="/xl/comments5.xml" ContentType="application/vnd.openxmlformats-officedocument.spreadsheetml.comments+xml"/>
  <Default Extension="xml" ContentType="application/xml"/>
  <Override PartName="/xl/worksheets/sheet10.xml" ContentType="application/vnd.openxmlformats-officedocument.spreadsheetml.worksheet+xml"/>
  <Override PartName="/xl/comments3.xml" ContentType="application/vnd.openxmlformats-officedocument.spreadsheetml.comments+xml"/>
  <Override PartName="/xl/calcChain.xml" ContentType="application/vnd.openxmlformats-officedocument.spreadsheetml.calcChain+xml"/>
  <Override PartName="/xl/worksheets/sheet22.xml" ContentType="application/vnd.openxmlformats-officedocument.spreadsheetml.worksheet+xml"/>
  <Override PartName="/xl/worksheets/sheet19.xml" ContentType="application/vnd.openxmlformats-officedocument.spreadsheetml.worksheet+xml"/>
  <Override PartName="/xl/worksheets/sheet1.xml" ContentType="application/vnd.openxmlformats-officedocument.spreadsheetml.worksheet+xml"/>
  <Override PartName="/xl/worksheets/sheet8.xml" ContentType="application/vnd.openxmlformats-officedocument.spreadsheetml.worksheet+xml"/>
  <Override PartName="/xl/comments1.xml" ContentType="application/vnd.openxmlformats-officedocument.spreadsheetml.comments+xml"/>
  <Override PartName="/xl/worksheets/sheet20.xml" ContentType="application/vnd.openxmlformats-officedocument.spreadsheetml.worksheet+xml"/>
  <Override PartName="/xl/worksheets/sheet17.xml" ContentType="application/vnd.openxmlformats-officedocument.spreadsheetml.worksheet+xml"/>
  <Override PartName="/xl/worksheets/sheet6.xml" ContentType="application/vnd.openxmlformats-officedocument.spreadsheetml.worksheet+xml"/>
  <Override PartName="/docProps/core.xml" ContentType="application/vnd.openxmlformats-package.core-properties+xml"/>
  <Override PartName="/xl/worksheets/sheet15.xml" ContentType="application/vnd.openxmlformats-officedocument.spreadsheetml.worksheet+xml"/>
  <Override PartName="/xl/comments8.xml" ContentType="application/vnd.openxmlformats-officedocument.spreadsheetml.comments+xml"/>
  <Override PartName="/xl/worksheets/sheet4.xml" ContentType="application/vnd.openxmlformats-officedocument.spreadsheetml.worksheet+xml"/>
  <Override PartName="/docProps/app.xml" ContentType="application/vnd.openxmlformats-officedocument.extended-properties+xml"/>
  <Override PartName="/xl/worksheets/sheet13.xml" ContentType="application/vnd.openxmlformats-officedocument.spreadsheetml.worksheet+xml"/>
  <Override PartName="/xl/comments6.xml" ContentType="application/vnd.openxmlformats-officedocument.spreadsheetml.comments+xml"/>
  <Override PartName="/xl/worksheets/sheet11.xml" ContentType="application/vnd.openxmlformats-officedocument.spreadsheetml.worksheet+xml"/>
  <Override PartName="/xl/comments4.xml" ContentType="application/vnd.openxmlformats-officedocument.spreadsheetml.comments+xml"/>
  <Override PartName="/xl/worksheets/sheet23.xml" ContentType="application/vnd.openxmlformats-officedocument.spreadsheetml.worksheet+xml"/>
  <Override PartName="/xl/worksheets/sheet2.xml" ContentType="application/vnd.openxmlformats-officedocument.spreadsheetml.worksheet+xml"/>
  <Override PartName="/xl/worksheets/sheet9.xml" ContentType="application/vnd.openxmlformats-officedocument.spreadsheetml.worksheet+xml"/>
  <Override PartName="/xl/comments2.xml" ContentType="application/vnd.openxmlformats-officedocument.spreadsheetml.comments+xml"/>
  <Override PartName="/xl/styles.xml" ContentType="application/vnd.openxmlformats-officedocument.spreadsheetml.styles+xml"/>
  <Override PartName="/xl/theme/theme1.xml" ContentType="application/vnd.openxmlformats-officedocument.theme+xml"/>
  <Override PartName="/xl/worksheets/sheet21.xml" ContentType="application/vnd.openxmlformats-officedocument.spreadsheetml.worksheet+xml"/>
  <Override PartName="/xl/worksheets/sheet18.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Default Extension="vml" ContentType="application/vnd.openxmlformats-officedocument.vmlDrawing"/>
  <Override PartName="/xl/worksheets/sheet16.xml" ContentType="application/vnd.openxmlformats-officedocument.spreadsheetml.worksheet+xml"/>
  <Override PartName="/xl/workbook.xml" ContentType="application/vnd.openxmlformats-officedocument.spreadsheetml.sheet.main+xml"/>
  <Override PartName="/xl/worksheets/sheet5.xml" ContentType="application/vnd.openxmlformats-officedocument.spreadsheetml.worksheet+xml"/>
  <Override PartName="/xl/worksheets/sheet14.xml" ContentType="application/vnd.openxmlformats-officedocument.spreadsheetml.worksheet+xml"/>
  <Override PartName="/xl/comments7.xml" ContentType="application/vnd.openxmlformats-officedocument.spreadsheetml.comments+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40" yWindow="0" windowWidth="24800" windowHeight="16660" tabRatio="813"/>
  </bookViews>
  <sheets>
    <sheet name="Summary" sheetId="1" r:id="rId1"/>
    <sheet name="A1. VersionManagement" sheetId="17" r:id="rId2"/>
    <sheet name="A2. ChangeTracking" sheetId="4" r:id="rId3"/>
    <sheet name="A3. CompareMerge" sheetId="5" r:id="rId4"/>
    <sheet name="A4. ChangeAnalysis" sheetId="3" r:id="rId5"/>
    <sheet name="A5. Traceability" sheetId="18" r:id="rId6"/>
    <sheet name="A6. Migration" sheetId="13" r:id="rId7"/>
    <sheet name="B. Auditing" sheetId="2" r:id="rId8"/>
    <sheet name="C1. Scalability" sheetId="19" r:id="rId9"/>
    <sheet name="C2. Offline Support" sheetId="20" r:id="rId10"/>
    <sheet name="C3. Metamodel Compatibility" sheetId="12" r:id="rId11"/>
    <sheet name="C4. Project Lifecycle Support" sheetId="21" r:id="rId12"/>
    <sheet name="D1. Standards Support" sheetId="15" r:id="rId13"/>
    <sheet name="D2. DSL Compatibility" sheetId="22" r:id="rId14"/>
    <sheet name="D3. M2M-ATL" sheetId="7" r:id="rId15"/>
    <sheet name="D3. M2M-QVTo" sheetId="8" r:id="rId16"/>
    <sheet name="D3. M2M-Xtend" sheetId="6" r:id="rId17"/>
    <sheet name="D4. M2T-Acceleo" sheetId="10" r:id="rId18"/>
    <sheet name="D4. M2T-BIRT" sheetId="11" r:id="rId19"/>
    <sheet name="D4. M2T-Xpand" sheetId="9" r:id="rId20"/>
    <sheet name="E1. Project Tracking" sheetId="14" r:id="rId21"/>
    <sheet name="E2. Toolset Management" sheetId="16" r:id="rId22"/>
    <sheet name="F. Host and Target Debugging" sheetId="23" r:id="rId23"/>
  </sheets>
  <calcPr calcId="114210"/>
  <extLst>
    <ext xmlns:mx="http://schemas.microsoft.com/office/mac/excel/2008/main" uri="http://schemas.microsoft.com/office/mac/excel/2008/main">
      <mx:ArchID Flags="2"/>
    </ext>
  </extLst>
</workbook>
</file>

<file path=xl/calcChain.xml><?xml version="1.0" encoding="utf-8"?>
<calcChain xmlns="http://schemas.openxmlformats.org/spreadsheetml/2006/main">
  <c r="Q4" i="17"/>
  <c r="L6"/>
  <c r="P4"/>
  <c r="L5"/>
  <c r="L7"/>
  <c r="O4"/>
  <c r="L4"/>
  <c r="N4"/>
  <c r="L22"/>
  <c r="L29"/>
  <c r="Q19"/>
  <c r="Q31"/>
  <c r="Q37"/>
  <c r="Q42"/>
  <c r="Q46"/>
  <c r="Q13"/>
  <c r="S42"/>
  <c r="L48"/>
  <c r="S46"/>
  <c r="S37"/>
  <c r="S31"/>
  <c r="S19"/>
  <c r="S13"/>
  <c r="L20"/>
  <c r="L21"/>
  <c r="L24"/>
  <c r="L25"/>
  <c r="L26"/>
  <c r="P19"/>
  <c r="P13"/>
  <c r="L46"/>
  <c r="P46"/>
  <c r="O46"/>
  <c r="N46"/>
  <c r="P42"/>
  <c r="O42"/>
  <c r="N42"/>
  <c r="N37"/>
  <c r="P31"/>
  <c r="O31"/>
  <c r="N31"/>
  <c r="P37"/>
  <c r="O37"/>
  <c r="O19"/>
  <c r="N19"/>
  <c r="O13"/>
  <c r="N13"/>
  <c r="L23"/>
  <c r="L49"/>
  <c r="L47"/>
  <c r="T46"/>
  <c r="L45"/>
  <c r="L44"/>
  <c r="T42"/>
  <c r="L43"/>
  <c r="L42"/>
  <c r="L41"/>
  <c r="L40"/>
  <c r="L39"/>
  <c r="L38"/>
  <c r="L37"/>
  <c r="T37"/>
  <c r="L36"/>
  <c r="L35"/>
  <c r="L34"/>
  <c r="L33"/>
  <c r="L32"/>
  <c r="L31"/>
  <c r="T31"/>
  <c r="L30"/>
  <c r="L28"/>
  <c r="L27"/>
  <c r="L19"/>
  <c r="R19"/>
  <c r="L18"/>
  <c r="L17"/>
  <c r="L16"/>
  <c r="T13"/>
  <c r="L15"/>
  <c r="L14"/>
  <c r="L13"/>
  <c r="U13"/>
  <c r="L12"/>
  <c r="L11"/>
  <c r="S4"/>
  <c r="L10"/>
  <c r="L9"/>
  <c r="L8"/>
  <c r="T4"/>
  <c r="U46"/>
  <c r="U42"/>
  <c r="U31"/>
  <c r="U37"/>
  <c r="U4"/>
  <c r="U19"/>
  <c r="R4"/>
  <c r="R13"/>
  <c r="R31"/>
  <c r="R37"/>
  <c r="R46"/>
  <c r="R42"/>
  <c r="T19"/>
  <c r="T18"/>
  <c r="U18"/>
  <c r="Q4" i="4"/>
  <c r="P4"/>
  <c r="O4"/>
  <c r="R4"/>
  <c r="S4"/>
  <c r="N4"/>
  <c r="T4"/>
  <c r="S17"/>
  <c r="S11"/>
  <c r="L4"/>
  <c r="L7"/>
  <c r="L8"/>
  <c r="L9"/>
  <c r="Q11"/>
  <c r="Q17"/>
  <c r="P17"/>
  <c r="O17"/>
  <c r="N17"/>
  <c r="P11"/>
  <c r="O11"/>
  <c r="N11"/>
  <c r="L13"/>
  <c r="A4"/>
  <c r="L20"/>
  <c r="L19"/>
  <c r="L18"/>
  <c r="L17"/>
  <c r="U17"/>
  <c r="L16"/>
  <c r="L15"/>
  <c r="L14"/>
  <c r="L12"/>
  <c r="L11"/>
  <c r="U11"/>
  <c r="L10"/>
  <c r="C17"/>
  <c r="C11"/>
  <c r="C4"/>
  <c r="B17"/>
  <c r="B11"/>
  <c r="B4"/>
  <c r="T11"/>
  <c r="R11"/>
  <c r="R17"/>
  <c r="T17"/>
  <c r="U4"/>
  <c r="L10" i="5"/>
  <c r="Q4"/>
  <c r="L21"/>
  <c r="L22"/>
  <c r="Q21"/>
  <c r="L28"/>
  <c r="Q28"/>
  <c r="L6"/>
  <c r="L19"/>
  <c r="P4"/>
  <c r="P21"/>
  <c r="P28"/>
  <c r="L14"/>
  <c r="L8"/>
  <c r="L12"/>
  <c r="L15"/>
  <c r="O4"/>
  <c r="O21"/>
  <c r="O28"/>
  <c r="L5"/>
  <c r="L9"/>
  <c r="L11"/>
  <c r="L18"/>
  <c r="R4"/>
  <c r="R21"/>
  <c r="R28"/>
  <c r="S4"/>
  <c r="S21"/>
  <c r="S28"/>
  <c r="N4"/>
  <c r="N21"/>
  <c r="N28"/>
  <c r="L4"/>
  <c r="L7"/>
  <c r="U4"/>
  <c r="L23"/>
  <c r="U21"/>
  <c r="L29"/>
  <c r="L30"/>
  <c r="L31"/>
  <c r="L32"/>
  <c r="L33"/>
  <c r="L34"/>
  <c r="U28"/>
  <c r="T4"/>
  <c r="T21"/>
  <c r="T28"/>
  <c r="L41"/>
  <c r="L42"/>
  <c r="L46"/>
  <c r="Q40"/>
  <c r="P40"/>
  <c r="O40"/>
  <c r="N40"/>
  <c r="L35"/>
  <c r="L36"/>
  <c r="Q35"/>
  <c r="P35"/>
  <c r="O35"/>
  <c r="N35"/>
  <c r="Q24"/>
  <c r="P24"/>
  <c r="O24"/>
  <c r="N24"/>
  <c r="S40"/>
  <c r="S35"/>
  <c r="S24"/>
  <c r="U35"/>
  <c r="L40"/>
  <c r="L43"/>
  <c r="L44"/>
  <c r="L45"/>
  <c r="U40"/>
  <c r="L27"/>
  <c r="L26"/>
  <c r="L25"/>
  <c r="L24"/>
  <c r="C28"/>
  <c r="C24"/>
  <c r="C21"/>
  <c r="C4"/>
  <c r="B28"/>
  <c r="B24"/>
  <c r="B21"/>
  <c r="B4"/>
  <c r="A4"/>
  <c r="U24"/>
  <c r="R24"/>
  <c r="T24"/>
  <c r="R40"/>
  <c r="T40"/>
  <c r="R35"/>
  <c r="T35"/>
  <c r="Q7" i="3"/>
  <c r="L15"/>
  <c r="L17"/>
  <c r="Q14"/>
  <c r="P7"/>
  <c r="P14"/>
  <c r="O7"/>
  <c r="L14"/>
  <c r="O14"/>
  <c r="R7"/>
  <c r="R14"/>
  <c r="S7"/>
  <c r="S14"/>
  <c r="N7"/>
  <c r="N14"/>
  <c r="L10"/>
  <c r="L7"/>
  <c r="L8"/>
  <c r="L11"/>
  <c r="L12"/>
  <c r="U7"/>
  <c r="L18"/>
  <c r="L19"/>
  <c r="U14"/>
  <c r="T7"/>
  <c r="T14"/>
  <c r="Q4"/>
  <c r="P4"/>
  <c r="O4"/>
  <c r="N4"/>
  <c r="R4"/>
  <c r="S4"/>
  <c r="T4"/>
  <c r="Q20"/>
  <c r="P20"/>
  <c r="O20"/>
  <c r="N20"/>
  <c r="S20"/>
  <c r="L22"/>
  <c r="L21"/>
  <c r="L20"/>
  <c r="U20"/>
  <c r="L5"/>
  <c r="L4"/>
  <c r="U4"/>
  <c r="C6"/>
  <c r="B6"/>
  <c r="C20"/>
  <c r="C4"/>
  <c r="B20"/>
  <c r="B4"/>
  <c r="A4"/>
  <c r="R20"/>
  <c r="T20"/>
  <c r="Q4" i="18"/>
  <c r="L4"/>
  <c r="P4"/>
  <c r="O4"/>
  <c r="N4"/>
  <c r="Q34"/>
  <c r="P34"/>
  <c r="O34"/>
  <c r="N34"/>
  <c r="Q30"/>
  <c r="P30"/>
  <c r="O30"/>
  <c r="N30"/>
  <c r="Q22"/>
  <c r="P22"/>
  <c r="O22"/>
  <c r="N22"/>
  <c r="Q15"/>
  <c r="P15"/>
  <c r="O15"/>
  <c r="N15"/>
  <c r="Q8"/>
  <c r="L8"/>
  <c r="P8"/>
  <c r="O8"/>
  <c r="N8"/>
  <c r="S34"/>
  <c r="S30"/>
  <c r="S22"/>
  <c r="S15"/>
  <c r="S8"/>
  <c r="S4"/>
  <c r="L36"/>
  <c r="L35"/>
  <c r="L34"/>
  <c r="L33"/>
  <c r="L32"/>
  <c r="L31"/>
  <c r="L30"/>
  <c r="U30"/>
  <c r="L29"/>
  <c r="L28"/>
  <c r="L27"/>
  <c r="L26"/>
  <c r="L22"/>
  <c r="L21"/>
  <c r="L18"/>
  <c r="L15"/>
  <c r="L14"/>
  <c r="U8"/>
  <c r="L7"/>
  <c r="U7"/>
  <c r="C34"/>
  <c r="C30"/>
  <c r="C22"/>
  <c r="C15"/>
  <c r="C8"/>
  <c r="C4"/>
  <c r="B34"/>
  <c r="B30"/>
  <c r="B22"/>
  <c r="B15"/>
  <c r="B8"/>
  <c r="B4"/>
  <c r="A4"/>
  <c r="U34"/>
  <c r="T7"/>
  <c r="U22"/>
  <c r="U15"/>
  <c r="R8"/>
  <c r="T8"/>
  <c r="R15"/>
  <c r="T15"/>
  <c r="R30"/>
  <c r="T30"/>
  <c r="T34"/>
  <c r="R34"/>
  <c r="R22"/>
  <c r="T22"/>
  <c r="T4"/>
  <c r="R4"/>
  <c r="U4"/>
  <c r="L6" i="13"/>
  <c r="Q5"/>
  <c r="Q21"/>
  <c r="L8"/>
  <c r="P5"/>
  <c r="P21"/>
  <c r="L5"/>
  <c r="L7"/>
  <c r="O5"/>
  <c r="L26"/>
  <c r="O21"/>
  <c r="L21"/>
  <c r="R21"/>
  <c r="S21"/>
  <c r="N21"/>
  <c r="N5"/>
  <c r="L28"/>
  <c r="U21"/>
  <c r="T21"/>
  <c r="Q36"/>
  <c r="P36"/>
  <c r="O36"/>
  <c r="N36"/>
  <c r="Q32"/>
  <c r="P32"/>
  <c r="O32"/>
  <c r="N32"/>
  <c r="Q29"/>
  <c r="P29"/>
  <c r="O29"/>
  <c r="N29"/>
  <c r="Q15"/>
  <c r="O15"/>
  <c r="P15"/>
  <c r="N15"/>
  <c r="P10"/>
  <c r="O10"/>
  <c r="Q10"/>
  <c r="N10"/>
  <c r="R36"/>
  <c r="R32"/>
  <c r="S36"/>
  <c r="T36"/>
  <c r="S32"/>
  <c r="T32"/>
  <c r="S15"/>
  <c r="S10"/>
  <c r="L13"/>
  <c r="L16"/>
  <c r="L34"/>
  <c r="T34"/>
  <c r="L39"/>
  <c r="L38"/>
  <c r="L36"/>
  <c r="L35"/>
  <c r="L32"/>
  <c r="L31"/>
  <c r="L30"/>
  <c r="S29"/>
  <c r="L29"/>
  <c r="L20"/>
  <c r="L19"/>
  <c r="L17"/>
  <c r="L15"/>
  <c r="U15"/>
  <c r="L14"/>
  <c r="L12"/>
  <c r="L11"/>
  <c r="L10"/>
  <c r="S5"/>
  <c r="B36"/>
  <c r="C36"/>
  <c r="C32"/>
  <c r="B32"/>
  <c r="C29"/>
  <c r="B29"/>
  <c r="C21"/>
  <c r="B21"/>
  <c r="C15"/>
  <c r="B15"/>
  <c r="C4"/>
  <c r="B4"/>
  <c r="A4"/>
  <c r="T38"/>
  <c r="U29"/>
  <c r="U34"/>
  <c r="U10"/>
  <c r="U32"/>
  <c r="U36"/>
  <c r="U38"/>
  <c r="U5"/>
  <c r="T15"/>
  <c r="R15"/>
  <c r="R5"/>
  <c r="T5"/>
  <c r="R10"/>
  <c r="T10"/>
  <c r="T29"/>
  <c r="R29"/>
  <c r="L6" i="2"/>
  <c r="Q4"/>
  <c r="P4"/>
  <c r="O4"/>
  <c r="R4"/>
  <c r="S4"/>
  <c r="N4"/>
  <c r="L4"/>
  <c r="L5"/>
  <c r="L12"/>
  <c r="L13"/>
  <c r="L14"/>
  <c r="L15"/>
  <c r="L16"/>
  <c r="L17"/>
  <c r="U4"/>
  <c r="T4"/>
  <c r="Q45"/>
  <c r="P45"/>
  <c r="O45"/>
  <c r="N45"/>
  <c r="Q43"/>
  <c r="P43"/>
  <c r="O43"/>
  <c r="N43"/>
  <c r="Q40"/>
  <c r="P40"/>
  <c r="O40"/>
  <c r="N40"/>
  <c r="Q33"/>
  <c r="P33"/>
  <c r="O33"/>
  <c r="N33"/>
  <c r="Q31"/>
  <c r="P31"/>
  <c r="O31"/>
  <c r="N31"/>
  <c r="R31"/>
  <c r="O28"/>
  <c r="Q28"/>
  <c r="P28"/>
  <c r="N28"/>
  <c r="Q25"/>
  <c r="P25"/>
  <c r="O25"/>
  <c r="N25"/>
  <c r="Q22"/>
  <c r="P22"/>
  <c r="O22"/>
  <c r="N22"/>
  <c r="Q18"/>
  <c r="P18"/>
  <c r="O18"/>
  <c r="N18"/>
  <c r="S45"/>
  <c r="S43"/>
  <c r="S40"/>
  <c r="S33"/>
  <c r="S31"/>
  <c r="T31"/>
  <c r="S28"/>
  <c r="S25"/>
  <c r="S22"/>
  <c r="S18"/>
  <c r="L19"/>
  <c r="L34"/>
  <c r="L35"/>
  <c r="L36"/>
  <c r="L37"/>
  <c r="A4"/>
  <c r="L29"/>
  <c r="L28"/>
  <c r="L30"/>
  <c r="U28"/>
  <c r="L46"/>
  <c r="L45"/>
  <c r="L44"/>
  <c r="L43"/>
  <c r="L42"/>
  <c r="L41"/>
  <c r="L40"/>
  <c r="L39"/>
  <c r="L38"/>
  <c r="L33"/>
  <c r="L32"/>
  <c r="L31"/>
  <c r="L27"/>
  <c r="L25"/>
  <c r="L24"/>
  <c r="L22"/>
  <c r="L21"/>
  <c r="L18"/>
  <c r="C45"/>
  <c r="C43"/>
  <c r="C40"/>
  <c r="C33"/>
  <c r="C31"/>
  <c r="B45"/>
  <c r="B43"/>
  <c r="B40"/>
  <c r="B33"/>
  <c r="B31"/>
  <c r="A31"/>
  <c r="B28"/>
  <c r="B25"/>
  <c r="B22"/>
  <c r="C28"/>
  <c r="C25"/>
  <c r="C22"/>
  <c r="B18"/>
  <c r="C18"/>
  <c r="C4"/>
  <c r="B4"/>
  <c r="U22"/>
  <c r="U40"/>
  <c r="U31"/>
  <c r="U33"/>
  <c r="U43"/>
  <c r="U45"/>
  <c r="U18"/>
  <c r="U25"/>
  <c r="T18"/>
  <c r="R18"/>
  <c r="R22"/>
  <c r="T22"/>
  <c r="T25"/>
  <c r="R25"/>
  <c r="R33"/>
  <c r="T33"/>
  <c r="R43"/>
  <c r="T43"/>
  <c r="T45"/>
  <c r="R45"/>
  <c r="T40"/>
  <c r="R40"/>
  <c r="R28"/>
  <c r="T28"/>
  <c r="W14" i="19"/>
  <c r="W12"/>
  <c r="W10"/>
  <c r="W8"/>
  <c r="W6"/>
  <c r="W4"/>
  <c r="U15"/>
  <c r="U14"/>
  <c r="U13"/>
  <c r="U12"/>
  <c r="U11"/>
  <c r="U10"/>
  <c r="U9"/>
  <c r="U8"/>
  <c r="X8"/>
  <c r="U7"/>
  <c r="U6"/>
  <c r="X6"/>
  <c r="U5"/>
  <c r="U4"/>
  <c r="X4"/>
  <c r="B6"/>
  <c r="C6"/>
  <c r="B8"/>
  <c r="C8"/>
  <c r="B10"/>
  <c r="C10"/>
  <c r="B12"/>
  <c r="C12"/>
  <c r="B14"/>
  <c r="C14"/>
  <c r="C4"/>
  <c r="B4"/>
  <c r="A4"/>
  <c r="X10"/>
  <c r="X12"/>
  <c r="X14"/>
  <c r="W9" i="20"/>
  <c r="W7"/>
  <c r="W4"/>
  <c r="U10"/>
  <c r="U5"/>
  <c r="U4"/>
  <c r="U6"/>
  <c r="X4"/>
  <c r="U11"/>
  <c r="U9"/>
  <c r="U8"/>
  <c r="U7"/>
  <c r="X7"/>
  <c r="A4"/>
  <c r="C4"/>
  <c r="B4"/>
  <c r="C7"/>
  <c r="B7"/>
  <c r="C9"/>
  <c r="B9"/>
  <c r="X9"/>
  <c r="W4" i="12"/>
  <c r="U5"/>
  <c r="U4"/>
  <c r="X4"/>
  <c r="C4"/>
  <c r="B4"/>
  <c r="A4"/>
  <c r="M6" i="21"/>
  <c r="M4"/>
  <c r="K5"/>
  <c r="K4"/>
  <c r="N4"/>
  <c r="K6"/>
  <c r="K7"/>
  <c r="A4"/>
  <c r="N6"/>
  <c r="C6"/>
  <c r="B6"/>
  <c r="C4"/>
  <c r="B4"/>
  <c r="AA15" i="15"/>
  <c r="Z15"/>
  <c r="V16"/>
  <c r="V22"/>
  <c r="Y15"/>
  <c r="V15"/>
  <c r="X15"/>
  <c r="AA56"/>
  <c r="Z56"/>
  <c r="Y56"/>
  <c r="X56"/>
  <c r="AB56"/>
  <c r="AA51"/>
  <c r="Z51"/>
  <c r="Y51"/>
  <c r="X51"/>
  <c r="AA46"/>
  <c r="Z46"/>
  <c r="Y46"/>
  <c r="X46"/>
  <c r="AA43"/>
  <c r="Z43"/>
  <c r="Y43"/>
  <c r="X43"/>
  <c r="AA40"/>
  <c r="Z40"/>
  <c r="Y40"/>
  <c r="X40"/>
  <c r="AA37"/>
  <c r="Z37"/>
  <c r="Y37"/>
  <c r="X37"/>
  <c r="AA31"/>
  <c r="Z31"/>
  <c r="Y31"/>
  <c r="X31"/>
  <c r="AA23"/>
  <c r="Z23"/>
  <c r="Y23"/>
  <c r="X23"/>
  <c r="AA10"/>
  <c r="Z10"/>
  <c r="Y10"/>
  <c r="X10"/>
  <c r="AA6"/>
  <c r="Z6"/>
  <c r="Y6"/>
  <c r="X6"/>
  <c r="AC56"/>
  <c r="AD56"/>
  <c r="AC51"/>
  <c r="AC46"/>
  <c r="AC43"/>
  <c r="AC40"/>
  <c r="AC37"/>
  <c r="AC31"/>
  <c r="AC23"/>
  <c r="AC15"/>
  <c r="AC10"/>
  <c r="AC6"/>
  <c r="V21"/>
  <c r="V37"/>
  <c r="V35"/>
  <c r="V36"/>
  <c r="V12"/>
  <c r="V19"/>
  <c r="V20"/>
  <c r="V55"/>
  <c r="V54"/>
  <c r="V50"/>
  <c r="V49"/>
  <c r="V26"/>
  <c r="C23"/>
  <c r="B23"/>
  <c r="V23"/>
  <c r="V24"/>
  <c r="V25"/>
  <c r="V27"/>
  <c r="V28"/>
  <c r="V29"/>
  <c r="V30"/>
  <c r="A4"/>
  <c r="B31"/>
  <c r="C31"/>
  <c r="V31"/>
  <c r="V32"/>
  <c r="V33"/>
  <c r="V34"/>
  <c r="V53"/>
  <c r="V48"/>
  <c r="V58"/>
  <c r="V57"/>
  <c r="V56"/>
  <c r="V52"/>
  <c r="V51"/>
  <c r="V47"/>
  <c r="V46"/>
  <c r="V45"/>
  <c r="V44"/>
  <c r="V43"/>
  <c r="V42"/>
  <c r="V41"/>
  <c r="V40"/>
  <c r="V39"/>
  <c r="V38"/>
  <c r="V18"/>
  <c r="V17"/>
  <c r="V14"/>
  <c r="V13"/>
  <c r="V11"/>
  <c r="V10"/>
  <c r="AE10"/>
  <c r="V8"/>
  <c r="V7"/>
  <c r="V6"/>
  <c r="AE6"/>
  <c r="C56"/>
  <c r="B56"/>
  <c r="C51"/>
  <c r="C46"/>
  <c r="B51"/>
  <c r="B46"/>
  <c r="C43"/>
  <c r="C40"/>
  <c r="C37"/>
  <c r="B43"/>
  <c r="B40"/>
  <c r="B37"/>
  <c r="C15"/>
  <c r="B15"/>
  <c r="C4"/>
  <c r="B4"/>
  <c r="AE31"/>
  <c r="AE37"/>
  <c r="AE40"/>
  <c r="AE43"/>
  <c r="AE51"/>
  <c r="AE56"/>
  <c r="AE28"/>
  <c r="AE23"/>
  <c r="AD28"/>
  <c r="AE46"/>
  <c r="AB10"/>
  <c r="AD10"/>
  <c r="AD40"/>
  <c r="AB40"/>
  <c r="AD46"/>
  <c r="AB46"/>
  <c r="AB51"/>
  <c r="AD51"/>
  <c r="AD31"/>
  <c r="AB31"/>
  <c r="AB23"/>
  <c r="AD23"/>
  <c r="AB6"/>
  <c r="AD6"/>
  <c r="AB15"/>
  <c r="AB43"/>
  <c r="AD43"/>
  <c r="AB37"/>
  <c r="AD37"/>
  <c r="AE15"/>
  <c r="AD15"/>
  <c r="W6" i="22"/>
  <c r="W4"/>
  <c r="U7"/>
  <c r="U6"/>
  <c r="X6"/>
  <c r="U5"/>
  <c r="U4"/>
  <c r="X4"/>
  <c r="A4"/>
  <c r="C6"/>
  <c r="B6"/>
  <c r="C4"/>
  <c r="B4"/>
  <c r="M37" i="7"/>
  <c r="K40"/>
  <c r="K39"/>
  <c r="K38"/>
  <c r="K37"/>
  <c r="K36"/>
  <c r="K35"/>
  <c r="K34"/>
  <c r="K33"/>
  <c r="M33"/>
  <c r="K32"/>
  <c r="K31"/>
  <c r="K30"/>
  <c r="K29"/>
  <c r="M29"/>
  <c r="K28"/>
  <c r="K27"/>
  <c r="K26"/>
  <c r="K25"/>
  <c r="K24"/>
  <c r="K23"/>
  <c r="K22"/>
  <c r="K21"/>
  <c r="K20"/>
  <c r="K19"/>
  <c r="K18"/>
  <c r="K17"/>
  <c r="K16"/>
  <c r="K15"/>
  <c r="K14"/>
  <c r="K13"/>
  <c r="K12"/>
  <c r="K11"/>
  <c r="K10"/>
  <c r="K9"/>
  <c r="K8"/>
  <c r="K7"/>
  <c r="K6"/>
  <c r="K5"/>
  <c r="K4"/>
  <c r="N4"/>
  <c r="N37"/>
  <c r="N33"/>
  <c r="N29"/>
  <c r="N18"/>
  <c r="C37"/>
  <c r="B37"/>
  <c r="C33"/>
  <c r="B33"/>
  <c r="C29"/>
  <c r="B29"/>
  <c r="C18"/>
  <c r="B18"/>
  <c r="C4"/>
  <c r="B4"/>
  <c r="A4"/>
  <c r="M4"/>
  <c r="M18"/>
  <c r="K40" i="8"/>
  <c r="K39"/>
  <c r="K38"/>
  <c r="K37"/>
  <c r="K36"/>
  <c r="K35"/>
  <c r="K34"/>
  <c r="K33"/>
  <c r="K32"/>
  <c r="K31"/>
  <c r="K30"/>
  <c r="K29"/>
  <c r="K28"/>
  <c r="K27"/>
  <c r="K26"/>
  <c r="K25"/>
  <c r="K24"/>
  <c r="K23"/>
  <c r="K22"/>
  <c r="K21"/>
  <c r="K20"/>
  <c r="K19"/>
  <c r="K18"/>
  <c r="M18"/>
  <c r="K17"/>
  <c r="K16"/>
  <c r="K15"/>
  <c r="K14"/>
  <c r="K13"/>
  <c r="K12"/>
  <c r="K11"/>
  <c r="K10"/>
  <c r="K9"/>
  <c r="K8"/>
  <c r="K7"/>
  <c r="K6"/>
  <c r="K5"/>
  <c r="K4"/>
  <c r="N4"/>
  <c r="N37"/>
  <c r="N33"/>
  <c r="N29"/>
  <c r="C37"/>
  <c r="B37"/>
  <c r="C33"/>
  <c r="B33"/>
  <c r="C29"/>
  <c r="B29"/>
  <c r="C18"/>
  <c r="B18"/>
  <c r="C4"/>
  <c r="B4"/>
  <c r="A4"/>
  <c r="M4"/>
  <c r="N18"/>
  <c r="M29"/>
  <c r="M33"/>
  <c r="M37"/>
  <c r="K40" i="6"/>
  <c r="K39"/>
  <c r="K38"/>
  <c r="K37"/>
  <c r="M37"/>
  <c r="K36"/>
  <c r="K35"/>
  <c r="K34"/>
  <c r="K33"/>
  <c r="M33"/>
  <c r="K32"/>
  <c r="K31"/>
  <c r="K30"/>
  <c r="K29"/>
  <c r="M29"/>
  <c r="K28"/>
  <c r="K27"/>
  <c r="K26"/>
  <c r="K25"/>
  <c r="K24"/>
  <c r="K23"/>
  <c r="K22"/>
  <c r="K21"/>
  <c r="K20"/>
  <c r="K19"/>
  <c r="K18"/>
  <c r="K17"/>
  <c r="K16"/>
  <c r="K15"/>
  <c r="K14"/>
  <c r="K13"/>
  <c r="K12"/>
  <c r="K11"/>
  <c r="K10"/>
  <c r="K9"/>
  <c r="K8"/>
  <c r="K7"/>
  <c r="K6"/>
  <c r="K5"/>
  <c r="K4"/>
  <c r="N4"/>
  <c r="N37"/>
  <c r="N33"/>
  <c r="N29"/>
  <c r="N18"/>
  <c r="C37"/>
  <c r="B37"/>
  <c r="C33"/>
  <c r="B33"/>
  <c r="C29"/>
  <c r="B29"/>
  <c r="C18"/>
  <c r="B18"/>
  <c r="C4"/>
  <c r="B4"/>
  <c r="A4"/>
  <c r="M4"/>
  <c r="M18"/>
  <c r="M52" i="10"/>
  <c r="M50"/>
  <c r="M44"/>
  <c r="K17"/>
  <c r="K18"/>
  <c r="K19"/>
  <c r="K53"/>
  <c r="K52"/>
  <c r="K51"/>
  <c r="K50"/>
  <c r="N50"/>
  <c r="K49"/>
  <c r="K48"/>
  <c r="K47"/>
  <c r="K46"/>
  <c r="M46"/>
  <c r="K45"/>
  <c r="K44"/>
  <c r="N44"/>
  <c r="K43"/>
  <c r="K42"/>
  <c r="K41"/>
  <c r="K40"/>
  <c r="K39"/>
  <c r="K38"/>
  <c r="K37"/>
  <c r="K36"/>
  <c r="K35"/>
  <c r="K34"/>
  <c r="K33"/>
  <c r="N33"/>
  <c r="K32"/>
  <c r="K31"/>
  <c r="K30"/>
  <c r="K29"/>
  <c r="K28"/>
  <c r="K27"/>
  <c r="K26"/>
  <c r="K25"/>
  <c r="K24"/>
  <c r="K23"/>
  <c r="K22"/>
  <c r="K21"/>
  <c r="K20"/>
  <c r="K16"/>
  <c r="K15"/>
  <c r="K14"/>
  <c r="K13"/>
  <c r="K12"/>
  <c r="K11"/>
  <c r="K10"/>
  <c r="K9"/>
  <c r="K8"/>
  <c r="K7"/>
  <c r="K6"/>
  <c r="K5"/>
  <c r="K4"/>
  <c r="M4"/>
  <c r="C52"/>
  <c r="B52"/>
  <c r="C50"/>
  <c r="B50"/>
  <c r="C46"/>
  <c r="B46"/>
  <c r="C44"/>
  <c r="B44"/>
  <c r="C33"/>
  <c r="B33"/>
  <c r="C4"/>
  <c r="B4"/>
  <c r="A4"/>
  <c r="N52"/>
  <c r="N4"/>
  <c r="M33"/>
  <c r="N46"/>
  <c r="Q52" i="11"/>
  <c r="P52"/>
  <c r="O52"/>
  <c r="N52"/>
  <c r="R52"/>
  <c r="Q50"/>
  <c r="P50"/>
  <c r="O50"/>
  <c r="N50"/>
  <c r="R50"/>
  <c r="Q46"/>
  <c r="P46"/>
  <c r="O46"/>
  <c r="N46"/>
  <c r="Q44"/>
  <c r="P44"/>
  <c r="O44"/>
  <c r="N44"/>
  <c r="R44"/>
  <c r="Q33"/>
  <c r="P33"/>
  <c r="O33"/>
  <c r="N33"/>
  <c r="Q4"/>
  <c r="P4"/>
  <c r="O4"/>
  <c r="N4"/>
  <c r="S52"/>
  <c r="T52"/>
  <c r="S50"/>
  <c r="T50"/>
  <c r="S46"/>
  <c r="S44"/>
  <c r="T44"/>
  <c r="S33"/>
  <c r="L25"/>
  <c r="L50"/>
  <c r="L29"/>
  <c r="L28"/>
  <c r="L27"/>
  <c r="L26"/>
  <c r="L24"/>
  <c r="L23"/>
  <c r="L22"/>
  <c r="L21"/>
  <c r="L20"/>
  <c r="S4"/>
  <c r="L19"/>
  <c r="L18"/>
  <c r="L17"/>
  <c r="L16"/>
  <c r="L15"/>
  <c r="L14"/>
  <c r="L53"/>
  <c r="L52"/>
  <c r="L51"/>
  <c r="U50"/>
  <c r="L49"/>
  <c r="L48"/>
  <c r="L47"/>
  <c r="L46"/>
  <c r="U46"/>
  <c r="L45"/>
  <c r="L44"/>
  <c r="U44"/>
  <c r="L43"/>
  <c r="L42"/>
  <c r="L41"/>
  <c r="L40"/>
  <c r="L39"/>
  <c r="L38"/>
  <c r="L37"/>
  <c r="L36"/>
  <c r="L35"/>
  <c r="L34"/>
  <c r="L33"/>
  <c r="U33"/>
  <c r="L32"/>
  <c r="L31"/>
  <c r="L30"/>
  <c r="L13"/>
  <c r="L12"/>
  <c r="L11"/>
  <c r="L10"/>
  <c r="L9"/>
  <c r="L8"/>
  <c r="L7"/>
  <c r="L6"/>
  <c r="L5"/>
  <c r="L4"/>
  <c r="U4"/>
  <c r="U52"/>
  <c r="C52"/>
  <c r="B52"/>
  <c r="C50"/>
  <c r="B50"/>
  <c r="C46"/>
  <c r="B46"/>
  <c r="C44"/>
  <c r="B44"/>
  <c r="C33"/>
  <c r="B33"/>
  <c r="C4"/>
  <c r="B4"/>
  <c r="A4"/>
  <c r="R4"/>
  <c r="T4"/>
  <c r="T33"/>
  <c r="R33"/>
  <c r="T46"/>
  <c r="R46"/>
  <c r="M52" i="9"/>
  <c r="M50"/>
  <c r="M44"/>
  <c r="K17"/>
  <c r="K18"/>
  <c r="K19"/>
  <c r="K53"/>
  <c r="K52"/>
  <c r="K51"/>
  <c r="K50"/>
  <c r="K49"/>
  <c r="K48"/>
  <c r="K47"/>
  <c r="K46"/>
  <c r="K45"/>
  <c r="K44"/>
  <c r="K43"/>
  <c r="K42"/>
  <c r="K41"/>
  <c r="K40"/>
  <c r="K39"/>
  <c r="K38"/>
  <c r="K37"/>
  <c r="K36"/>
  <c r="K35"/>
  <c r="K34"/>
  <c r="K33"/>
  <c r="M33"/>
  <c r="K32"/>
  <c r="K31"/>
  <c r="K30"/>
  <c r="K29"/>
  <c r="K28"/>
  <c r="K27"/>
  <c r="K26"/>
  <c r="K25"/>
  <c r="K24"/>
  <c r="K23"/>
  <c r="K22"/>
  <c r="K21"/>
  <c r="K20"/>
  <c r="K16"/>
  <c r="K15"/>
  <c r="K14"/>
  <c r="K13"/>
  <c r="K12"/>
  <c r="K11"/>
  <c r="K10"/>
  <c r="K9"/>
  <c r="K8"/>
  <c r="K7"/>
  <c r="K6"/>
  <c r="K5"/>
  <c r="K4"/>
  <c r="M4"/>
  <c r="N52"/>
  <c r="C52"/>
  <c r="B52"/>
  <c r="C50"/>
  <c r="B50"/>
  <c r="C46"/>
  <c r="B46"/>
  <c r="C44"/>
  <c r="B44"/>
  <c r="C33"/>
  <c r="B33"/>
  <c r="C4"/>
  <c r="B4"/>
  <c r="A4"/>
  <c r="N50"/>
  <c r="N46"/>
  <c r="N44"/>
  <c r="N33"/>
  <c r="N4"/>
  <c r="M46"/>
  <c r="K11" i="14"/>
  <c r="K10"/>
  <c r="M10"/>
  <c r="K9"/>
  <c r="K8"/>
  <c r="N8"/>
  <c r="M8"/>
  <c r="K7"/>
  <c r="K6"/>
  <c r="N6"/>
  <c r="M6"/>
  <c r="K5"/>
  <c r="K4"/>
  <c r="M4"/>
  <c r="C10"/>
  <c r="C8"/>
  <c r="C6"/>
  <c r="C4"/>
  <c r="B10"/>
  <c r="B8"/>
  <c r="B6"/>
  <c r="B4"/>
  <c r="A4"/>
  <c r="N4"/>
  <c r="N10"/>
  <c r="K5" i="16"/>
  <c r="K6"/>
  <c r="K7"/>
  <c r="K8"/>
  <c r="K11"/>
  <c r="K14"/>
  <c r="K13"/>
  <c r="N13"/>
  <c r="M13"/>
  <c r="K12"/>
  <c r="K10"/>
  <c r="N10"/>
  <c r="M10"/>
  <c r="K9"/>
  <c r="K4"/>
  <c r="C13"/>
  <c r="C10"/>
  <c r="C4"/>
  <c r="B13"/>
  <c r="B10"/>
  <c r="B4"/>
  <c r="A4"/>
  <c r="N4"/>
  <c r="M4"/>
  <c r="U16" i="23"/>
  <c r="U15"/>
  <c r="U14"/>
  <c r="U13"/>
  <c r="X13"/>
  <c r="U12"/>
  <c r="U11"/>
  <c r="U10"/>
  <c r="X10"/>
  <c r="U9"/>
  <c r="U8"/>
  <c r="W8"/>
  <c r="U7"/>
  <c r="U6"/>
  <c r="W6"/>
  <c r="X6"/>
  <c r="U5"/>
  <c r="U4"/>
  <c r="W4"/>
  <c r="A4"/>
  <c r="C13"/>
  <c r="B13"/>
  <c r="C10"/>
  <c r="B10"/>
  <c r="C8"/>
  <c r="B8"/>
  <c r="C6"/>
  <c r="B6"/>
  <c r="C4"/>
  <c r="B4"/>
  <c r="X4"/>
  <c r="X8"/>
  <c r="W10"/>
  <c r="W13"/>
  <c r="G11" i="1"/>
  <c r="G12"/>
  <c r="G13"/>
  <c r="G14"/>
  <c r="G15"/>
  <c r="G16"/>
  <c r="G17"/>
  <c r="G10"/>
  <c r="G19"/>
  <c r="G20"/>
  <c r="G21"/>
  <c r="G18"/>
  <c r="G23"/>
  <c r="G24"/>
  <c r="G25"/>
  <c r="G26"/>
  <c r="G27"/>
  <c r="G28"/>
  <c r="G22"/>
  <c r="G30"/>
  <c r="G31"/>
  <c r="G32"/>
  <c r="G33"/>
  <c r="G29"/>
  <c r="G35"/>
  <c r="G36"/>
  <c r="G37"/>
  <c r="G38"/>
  <c r="G39"/>
  <c r="G40"/>
  <c r="G34"/>
  <c r="G42"/>
  <c r="G43"/>
  <c r="G44"/>
  <c r="G45"/>
  <c r="G46"/>
  <c r="G47"/>
  <c r="G48"/>
  <c r="G41"/>
  <c r="G9"/>
  <c r="G51"/>
  <c r="G52"/>
  <c r="G53"/>
  <c r="G54"/>
  <c r="G55"/>
  <c r="G50"/>
  <c r="G57"/>
  <c r="G58"/>
  <c r="G59"/>
  <c r="G60"/>
  <c r="G61"/>
  <c r="G56"/>
  <c r="G49"/>
  <c r="G81"/>
  <c r="G82"/>
  <c r="G83"/>
  <c r="G84"/>
  <c r="G85"/>
  <c r="G86"/>
  <c r="G87"/>
  <c r="G88"/>
  <c r="G89"/>
  <c r="G90"/>
  <c r="G91"/>
  <c r="G80"/>
  <c r="G113"/>
  <c r="G116"/>
  <c r="G119"/>
  <c r="G122"/>
  <c r="G125"/>
  <c r="G128"/>
  <c r="G111"/>
  <c r="G79"/>
  <c r="G62"/>
  <c r="G130"/>
  <c r="G140"/>
  <c r="G7"/>
  <c r="F11"/>
  <c r="F12"/>
  <c r="F13"/>
  <c r="F14"/>
  <c r="F15"/>
  <c r="F16"/>
  <c r="F17"/>
  <c r="F10"/>
  <c r="F19"/>
  <c r="F20"/>
  <c r="F21"/>
  <c r="F18"/>
  <c r="F23"/>
  <c r="F24"/>
  <c r="F25"/>
  <c r="F26"/>
  <c r="F27"/>
  <c r="F28"/>
  <c r="F22"/>
  <c r="F30"/>
  <c r="F31"/>
  <c r="F32"/>
  <c r="F33"/>
  <c r="F29"/>
  <c r="F35"/>
  <c r="F36"/>
  <c r="F37"/>
  <c r="F38"/>
  <c r="F39"/>
  <c r="F40"/>
  <c r="F34"/>
  <c r="F42"/>
  <c r="F43"/>
  <c r="F44"/>
  <c r="F45"/>
  <c r="F46"/>
  <c r="F47"/>
  <c r="F48"/>
  <c r="F41"/>
  <c r="F9"/>
  <c r="F51"/>
  <c r="F52"/>
  <c r="F53"/>
  <c r="F54"/>
  <c r="F55"/>
  <c r="F50"/>
  <c r="F57"/>
  <c r="F58"/>
  <c r="F59"/>
  <c r="F60"/>
  <c r="F61"/>
  <c r="F56"/>
  <c r="F49"/>
  <c r="F81"/>
  <c r="F82"/>
  <c r="F83"/>
  <c r="F84"/>
  <c r="F85"/>
  <c r="F86"/>
  <c r="F87"/>
  <c r="F88"/>
  <c r="F89"/>
  <c r="F90"/>
  <c r="F91"/>
  <c r="F80"/>
  <c r="F113"/>
  <c r="F116"/>
  <c r="F119"/>
  <c r="F122"/>
  <c r="F125"/>
  <c r="F128"/>
  <c r="F111"/>
  <c r="F79"/>
  <c r="F62"/>
  <c r="F130"/>
  <c r="F140"/>
  <c r="F7"/>
  <c r="E11"/>
  <c r="E12"/>
  <c r="E13"/>
  <c r="E14"/>
  <c r="E15"/>
  <c r="E16"/>
  <c r="E17"/>
  <c r="E10"/>
  <c r="E19"/>
  <c r="E20"/>
  <c r="E21"/>
  <c r="E18"/>
  <c r="E23"/>
  <c r="E24"/>
  <c r="E25"/>
  <c r="E26"/>
  <c r="E27"/>
  <c r="E28"/>
  <c r="E22"/>
  <c r="E30"/>
  <c r="E31"/>
  <c r="E32"/>
  <c r="E33"/>
  <c r="E29"/>
  <c r="E35"/>
  <c r="E36"/>
  <c r="E37"/>
  <c r="E38"/>
  <c r="E39"/>
  <c r="E40"/>
  <c r="E34"/>
  <c r="E42"/>
  <c r="E43"/>
  <c r="E44"/>
  <c r="E45"/>
  <c r="E46"/>
  <c r="E47"/>
  <c r="E48"/>
  <c r="E41"/>
  <c r="E9"/>
  <c r="E51"/>
  <c r="E52"/>
  <c r="E53"/>
  <c r="E54"/>
  <c r="E55"/>
  <c r="E50"/>
  <c r="E57"/>
  <c r="E58"/>
  <c r="E59"/>
  <c r="E60"/>
  <c r="E61"/>
  <c r="E56"/>
  <c r="E49"/>
  <c r="E81"/>
  <c r="E82"/>
  <c r="E83"/>
  <c r="E84"/>
  <c r="E85"/>
  <c r="E86"/>
  <c r="E87"/>
  <c r="E88"/>
  <c r="E89"/>
  <c r="E90"/>
  <c r="E91"/>
  <c r="E80"/>
  <c r="E113"/>
  <c r="E116"/>
  <c r="E119"/>
  <c r="E122"/>
  <c r="E125"/>
  <c r="E128"/>
  <c r="E111"/>
  <c r="E79"/>
  <c r="E62"/>
  <c r="E130"/>
  <c r="E140"/>
  <c r="E7"/>
  <c r="H11"/>
  <c r="H12"/>
  <c r="H13"/>
  <c r="H14"/>
  <c r="H15"/>
  <c r="H16"/>
  <c r="H17"/>
  <c r="H10"/>
  <c r="H19"/>
  <c r="H20"/>
  <c r="H21"/>
  <c r="H18"/>
  <c r="H23"/>
  <c r="H24"/>
  <c r="H25"/>
  <c r="H26"/>
  <c r="H27"/>
  <c r="H28"/>
  <c r="H22"/>
  <c r="H30"/>
  <c r="H31"/>
  <c r="H32"/>
  <c r="H33"/>
  <c r="H29"/>
  <c r="H35"/>
  <c r="H36"/>
  <c r="H37"/>
  <c r="H38"/>
  <c r="H39"/>
  <c r="H40"/>
  <c r="H34"/>
  <c r="H42"/>
  <c r="H43"/>
  <c r="H44"/>
  <c r="H45"/>
  <c r="H46"/>
  <c r="H47"/>
  <c r="H48"/>
  <c r="H41"/>
  <c r="H9"/>
  <c r="H51"/>
  <c r="H52"/>
  <c r="H53"/>
  <c r="H54"/>
  <c r="H55"/>
  <c r="H50"/>
  <c r="H57"/>
  <c r="H58"/>
  <c r="H59"/>
  <c r="H60"/>
  <c r="H61"/>
  <c r="H56"/>
  <c r="H49"/>
  <c r="H81"/>
  <c r="H82"/>
  <c r="H83"/>
  <c r="H84"/>
  <c r="H85"/>
  <c r="H86"/>
  <c r="H87"/>
  <c r="H88"/>
  <c r="H89"/>
  <c r="H90"/>
  <c r="H91"/>
  <c r="H80"/>
  <c r="H113"/>
  <c r="H116"/>
  <c r="H119"/>
  <c r="H122"/>
  <c r="H125"/>
  <c r="H128"/>
  <c r="H111"/>
  <c r="H79"/>
  <c r="H62"/>
  <c r="H130"/>
  <c r="H140"/>
  <c r="H7"/>
  <c r="J8"/>
  <c r="I45"/>
  <c r="I42"/>
  <c r="I43"/>
  <c r="I44"/>
  <c r="I46"/>
  <c r="I47"/>
  <c r="I48"/>
  <c r="I41"/>
  <c r="I11"/>
  <c r="I12"/>
  <c r="I13"/>
  <c r="I14"/>
  <c r="I15"/>
  <c r="I16"/>
  <c r="I17"/>
  <c r="I10"/>
  <c r="I19"/>
  <c r="I20"/>
  <c r="I21"/>
  <c r="I18"/>
  <c r="I23"/>
  <c r="I24"/>
  <c r="I25"/>
  <c r="I26"/>
  <c r="I27"/>
  <c r="I28"/>
  <c r="I22"/>
  <c r="I30"/>
  <c r="I31"/>
  <c r="I32"/>
  <c r="I33"/>
  <c r="I29"/>
  <c r="I35"/>
  <c r="I36"/>
  <c r="I37"/>
  <c r="I38"/>
  <c r="I39"/>
  <c r="I40"/>
  <c r="I34"/>
  <c r="I9"/>
  <c r="I51"/>
  <c r="I52"/>
  <c r="I53"/>
  <c r="I54"/>
  <c r="I55"/>
  <c r="I50"/>
  <c r="I57"/>
  <c r="I58"/>
  <c r="I59"/>
  <c r="I60"/>
  <c r="I61"/>
  <c r="I56"/>
  <c r="I49"/>
  <c r="I81"/>
  <c r="I82"/>
  <c r="I83"/>
  <c r="I84"/>
  <c r="I85"/>
  <c r="I86"/>
  <c r="I87"/>
  <c r="I88"/>
  <c r="I89"/>
  <c r="I90"/>
  <c r="I91"/>
  <c r="I80"/>
  <c r="I113"/>
  <c r="I116"/>
  <c r="I119"/>
  <c r="I122"/>
  <c r="I125"/>
  <c r="I128"/>
  <c r="I111"/>
  <c r="I79"/>
  <c r="I140"/>
  <c r="I62"/>
  <c r="I130"/>
  <c r="I7"/>
  <c r="D45"/>
  <c r="D42"/>
  <c r="D43"/>
  <c r="D44"/>
  <c r="D46"/>
  <c r="D47"/>
  <c r="D48"/>
  <c r="D41"/>
  <c r="D11"/>
  <c r="D12"/>
  <c r="D13"/>
  <c r="D14"/>
  <c r="D15"/>
  <c r="D16"/>
  <c r="D17"/>
  <c r="D10"/>
  <c r="D19"/>
  <c r="D20"/>
  <c r="D21"/>
  <c r="D18"/>
  <c r="D23"/>
  <c r="D24"/>
  <c r="D25"/>
  <c r="D26"/>
  <c r="D27"/>
  <c r="D28"/>
  <c r="D22"/>
  <c r="D30"/>
  <c r="D31"/>
  <c r="D32"/>
  <c r="D33"/>
  <c r="D29"/>
  <c r="D35"/>
  <c r="D36"/>
  <c r="D37"/>
  <c r="D38"/>
  <c r="D39"/>
  <c r="D40"/>
  <c r="D34"/>
  <c r="D9"/>
  <c r="D51"/>
  <c r="D52"/>
  <c r="D53"/>
  <c r="D54"/>
  <c r="D55"/>
  <c r="D50"/>
  <c r="D57"/>
  <c r="D58"/>
  <c r="D59"/>
  <c r="D60"/>
  <c r="D61"/>
  <c r="D56"/>
  <c r="D49"/>
  <c r="D81"/>
  <c r="D82"/>
  <c r="D83"/>
  <c r="D84"/>
  <c r="D85"/>
  <c r="D86"/>
  <c r="D87"/>
  <c r="D88"/>
  <c r="D89"/>
  <c r="D90"/>
  <c r="D91"/>
  <c r="D80"/>
  <c r="D113"/>
  <c r="D116"/>
  <c r="D119"/>
  <c r="D122"/>
  <c r="D125"/>
  <c r="D128"/>
  <c r="D111"/>
  <c r="D79"/>
  <c r="D140"/>
  <c r="D62"/>
  <c r="D130"/>
  <c r="D7"/>
  <c r="K8"/>
  <c r="K11"/>
  <c r="K12"/>
  <c r="K13"/>
  <c r="K14"/>
  <c r="K15"/>
  <c r="K16"/>
  <c r="K17"/>
  <c r="K10"/>
  <c r="K19"/>
  <c r="K20"/>
  <c r="K21"/>
  <c r="K18"/>
  <c r="K23"/>
  <c r="K24"/>
  <c r="K25"/>
  <c r="K26"/>
  <c r="K27"/>
  <c r="K28"/>
  <c r="K22"/>
  <c r="K30"/>
  <c r="K31"/>
  <c r="K32"/>
  <c r="K33"/>
  <c r="K29"/>
  <c r="K35"/>
  <c r="K36"/>
  <c r="K37"/>
  <c r="K38"/>
  <c r="K39"/>
  <c r="K40"/>
  <c r="K34"/>
  <c r="K42"/>
  <c r="K43"/>
  <c r="K44"/>
  <c r="K45"/>
  <c r="K46"/>
  <c r="K47"/>
  <c r="K48"/>
  <c r="K41"/>
  <c r="K9"/>
  <c r="K51"/>
  <c r="K52"/>
  <c r="K53"/>
  <c r="K54"/>
  <c r="K55"/>
  <c r="K50"/>
  <c r="K57"/>
  <c r="K58"/>
  <c r="K59"/>
  <c r="K60"/>
  <c r="K61"/>
  <c r="K56"/>
  <c r="K49"/>
  <c r="K64"/>
  <c r="K65"/>
  <c r="K66"/>
  <c r="K67"/>
  <c r="K68"/>
  <c r="K69"/>
  <c r="K63"/>
  <c r="K71"/>
  <c r="K72"/>
  <c r="K73"/>
  <c r="K70"/>
  <c r="K75"/>
  <c r="K74"/>
  <c r="K77"/>
  <c r="K78"/>
  <c r="K76"/>
  <c r="K62"/>
  <c r="K81"/>
  <c r="K82"/>
  <c r="K83"/>
  <c r="K84"/>
  <c r="K85"/>
  <c r="K86"/>
  <c r="K87"/>
  <c r="K88"/>
  <c r="K89"/>
  <c r="K90"/>
  <c r="K91"/>
  <c r="K80"/>
  <c r="K93"/>
  <c r="K94"/>
  <c r="K92"/>
  <c r="K96"/>
  <c r="K97"/>
  <c r="K98"/>
  <c r="K99"/>
  <c r="K100"/>
  <c r="K101"/>
  <c r="K102"/>
  <c r="K103"/>
  <c r="K104"/>
  <c r="K105"/>
  <c r="K106"/>
  <c r="K107"/>
  <c r="K108"/>
  <c r="K109"/>
  <c r="K110"/>
  <c r="K95"/>
  <c r="K112"/>
  <c r="K113"/>
  <c r="K114"/>
  <c r="K115"/>
  <c r="K116"/>
  <c r="K117"/>
  <c r="K118"/>
  <c r="K119"/>
  <c r="K120"/>
  <c r="K121"/>
  <c r="K122"/>
  <c r="K123"/>
  <c r="K124"/>
  <c r="K125"/>
  <c r="K126"/>
  <c r="K127"/>
  <c r="K128"/>
  <c r="K129"/>
  <c r="K111"/>
  <c r="K79"/>
  <c r="K132"/>
  <c r="K133"/>
  <c r="K134"/>
  <c r="K135"/>
  <c r="K131"/>
  <c r="K137"/>
  <c r="K138"/>
  <c r="K139"/>
  <c r="K136"/>
  <c r="K130"/>
  <c r="K141"/>
  <c r="K142"/>
  <c r="K143"/>
  <c r="K144"/>
  <c r="K145"/>
  <c r="K140"/>
  <c r="K7"/>
  <c r="J108"/>
  <c r="J96"/>
  <c r="J97"/>
  <c r="J98"/>
  <c r="J99"/>
  <c r="J100"/>
  <c r="J101"/>
  <c r="J102"/>
  <c r="J103"/>
  <c r="J104"/>
  <c r="J105"/>
  <c r="J106"/>
  <c r="J107"/>
  <c r="J109"/>
  <c r="J110"/>
  <c r="J95"/>
  <c r="J81"/>
  <c r="J82"/>
  <c r="J83"/>
  <c r="J84"/>
  <c r="J85"/>
  <c r="J86"/>
  <c r="J87"/>
  <c r="J88"/>
  <c r="J89"/>
  <c r="J90"/>
  <c r="J91"/>
  <c r="J80"/>
  <c r="J93"/>
  <c r="J94"/>
  <c r="J92"/>
  <c r="J112"/>
  <c r="J113"/>
  <c r="J114"/>
  <c r="J115"/>
  <c r="J116"/>
  <c r="J117"/>
  <c r="J118"/>
  <c r="J119"/>
  <c r="J120"/>
  <c r="J121"/>
  <c r="J122"/>
  <c r="J123"/>
  <c r="J124"/>
  <c r="J125"/>
  <c r="J126"/>
  <c r="J127"/>
  <c r="J128"/>
  <c r="J129"/>
  <c r="J111"/>
  <c r="J79"/>
  <c r="J11"/>
  <c r="J12"/>
  <c r="J13"/>
  <c r="J14"/>
  <c r="J15"/>
  <c r="J16"/>
  <c r="J17"/>
  <c r="J10"/>
  <c r="J19"/>
  <c r="J20"/>
  <c r="J21"/>
  <c r="J18"/>
  <c r="J23"/>
  <c r="J24"/>
  <c r="J25"/>
  <c r="J26"/>
  <c r="J27"/>
  <c r="J28"/>
  <c r="J22"/>
  <c r="J30"/>
  <c r="J31"/>
  <c r="J32"/>
  <c r="J33"/>
  <c r="J29"/>
  <c r="J35"/>
  <c r="J36"/>
  <c r="J37"/>
  <c r="J38"/>
  <c r="J39"/>
  <c r="J40"/>
  <c r="J34"/>
  <c r="J42"/>
  <c r="J43"/>
  <c r="J44"/>
  <c r="J45"/>
  <c r="J46"/>
  <c r="J47"/>
  <c r="J48"/>
  <c r="J41"/>
  <c r="J9"/>
  <c r="J51"/>
  <c r="J52"/>
  <c r="J53"/>
  <c r="J54"/>
  <c r="J55"/>
  <c r="J50"/>
  <c r="J57"/>
  <c r="J58"/>
  <c r="J59"/>
  <c r="J60"/>
  <c r="J61"/>
  <c r="J56"/>
  <c r="J49"/>
  <c r="J64"/>
  <c r="J65"/>
  <c r="J66"/>
  <c r="J67"/>
  <c r="J68"/>
  <c r="J69"/>
  <c r="J63"/>
  <c r="J71"/>
  <c r="J72"/>
  <c r="J73"/>
  <c r="J70"/>
  <c r="J75"/>
  <c r="J74"/>
  <c r="J77"/>
  <c r="J78"/>
  <c r="J76"/>
  <c r="J62"/>
  <c r="J132"/>
  <c r="J133"/>
  <c r="J134"/>
  <c r="J135"/>
  <c r="J131"/>
  <c r="J137"/>
  <c r="J138"/>
  <c r="J139"/>
  <c r="J136"/>
  <c r="J130"/>
  <c r="J141"/>
  <c r="J142"/>
  <c r="J143"/>
  <c r="J144"/>
  <c r="J145"/>
  <c r="J140"/>
  <c r="J7"/>
  <c r="K4"/>
  <c r="K5"/>
  <c r="K6"/>
  <c r="K3"/>
  <c r="C28"/>
  <c r="C27"/>
  <c r="C84"/>
  <c r="C145"/>
  <c r="C144"/>
  <c r="C143"/>
  <c r="C142"/>
  <c r="C141"/>
  <c r="C94"/>
  <c r="C93"/>
  <c r="C78"/>
  <c r="C77"/>
  <c r="C73"/>
  <c r="C72"/>
  <c r="C71"/>
  <c r="C69"/>
  <c r="C68"/>
  <c r="C67"/>
  <c r="C66"/>
  <c r="C65"/>
  <c r="C64"/>
  <c r="C40"/>
  <c r="C39"/>
  <c r="C38"/>
  <c r="C37"/>
  <c r="C36"/>
  <c r="C35"/>
  <c r="C17"/>
  <c r="C16"/>
  <c r="C15"/>
  <c r="C14"/>
  <c r="C13"/>
  <c r="C12"/>
  <c r="C11"/>
  <c r="C139"/>
  <c r="C138"/>
  <c r="C137"/>
  <c r="C91"/>
  <c r="C90"/>
  <c r="C89"/>
  <c r="C88"/>
  <c r="C87"/>
  <c r="C86"/>
  <c r="C85"/>
  <c r="C83"/>
  <c r="C82"/>
  <c r="C81"/>
  <c r="C135"/>
  <c r="C134"/>
  <c r="C133"/>
  <c r="C132"/>
  <c r="C48"/>
  <c r="C47"/>
  <c r="C46"/>
  <c r="C45"/>
  <c r="C44"/>
  <c r="C42"/>
  <c r="C43"/>
  <c r="C75"/>
  <c r="C61"/>
  <c r="C60"/>
  <c r="C59"/>
  <c r="C58"/>
  <c r="C57"/>
  <c r="C129"/>
  <c r="C128"/>
  <c r="C127"/>
  <c r="C126"/>
  <c r="C125"/>
  <c r="C124"/>
  <c r="C123"/>
  <c r="C122"/>
  <c r="C121"/>
  <c r="C120"/>
  <c r="C119"/>
  <c r="C118"/>
  <c r="C117"/>
  <c r="C116"/>
  <c r="C115"/>
  <c r="C114"/>
  <c r="C113"/>
  <c r="C112"/>
  <c r="C110"/>
  <c r="C109"/>
  <c r="C108"/>
  <c r="C107"/>
  <c r="C106"/>
  <c r="C105"/>
  <c r="C104"/>
  <c r="C103"/>
  <c r="C102"/>
  <c r="C101"/>
  <c r="C100"/>
  <c r="C99"/>
  <c r="C98"/>
  <c r="C97"/>
  <c r="C96"/>
  <c r="C26"/>
  <c r="C25"/>
  <c r="C24"/>
  <c r="C23"/>
  <c r="C21"/>
  <c r="C20"/>
  <c r="C19"/>
  <c r="C30"/>
  <c r="C31"/>
  <c r="C33"/>
  <c r="C55"/>
  <c r="C54"/>
  <c r="C53"/>
  <c r="C52"/>
  <c r="C51"/>
  <c r="J5"/>
  <c r="J6"/>
  <c r="J4"/>
  <c r="J3"/>
</calcChain>
</file>

<file path=xl/comments1.xml><?xml version="1.0" encoding="utf-8"?>
<comments xmlns="http://schemas.openxmlformats.org/spreadsheetml/2006/main">
  <authors>
    <author>Toby McClean</author>
    <author>Stephan Eberle</author>
  </authors>
  <commentList>
    <comment ref="F4" authorId="0">
      <text>
        <r>
          <rPr>
            <b/>
            <sz val="9"/>
            <color indexed="81"/>
            <rFont val="Calibri"/>
            <family val="2"/>
          </rPr>
          <t>Toby McClean:</t>
        </r>
        <r>
          <rPr>
            <sz val="9"/>
            <color indexed="81"/>
            <rFont val="Calibri"/>
            <family val="2"/>
          </rPr>
          <t xml:space="preserve">
Support for merging three models where one is the common ancestor of the other two</t>
        </r>
      </text>
    </comment>
    <comment ref="F5" authorId="0">
      <text>
        <r>
          <rPr>
            <b/>
            <sz val="9"/>
            <color indexed="81"/>
            <rFont val="Calibri"/>
            <family val="2"/>
          </rPr>
          <t>Toby McClean:</t>
        </r>
        <r>
          <rPr>
            <sz val="9"/>
            <color indexed="81"/>
            <rFont val="Calibri"/>
            <family val="2"/>
          </rPr>
          <t xml:space="preserve">
Support for merging two models where one of them is identified as the baseline.</t>
        </r>
      </text>
    </comment>
    <comment ref="F6" authorId="0">
      <text>
        <r>
          <rPr>
            <b/>
            <sz val="9"/>
            <color indexed="81"/>
            <rFont val="Calibri"/>
            <family val="2"/>
          </rPr>
          <t>Toby McClean:</t>
        </r>
        <r>
          <rPr>
            <sz val="9"/>
            <color indexed="81"/>
            <rFont val="Calibri"/>
            <family val="2"/>
          </rPr>
          <t xml:space="preserve">
Support for the standard Eclipse team environment workflows.
</t>
        </r>
      </text>
    </comment>
    <comment ref="F7" authorId="1">
      <text>
        <r>
          <rPr>
            <b/>
            <sz val="8"/>
            <color indexed="81"/>
            <rFont val="Tahoma"/>
            <family val="2"/>
          </rPr>
          <t>Stephan Eberle:</t>
        </r>
        <r>
          <rPr>
            <sz val="8"/>
            <color indexed="81"/>
            <rFont val="Tahoma"/>
            <family val="2"/>
          </rPr>
          <t xml:space="preserve">
Integration with Eclipse Team environment must support all major SCM backends, i.e., CVS, SVN, and Git.</t>
        </r>
      </text>
    </comment>
    <comment ref="F8" authorId="1">
      <text>
        <r>
          <rPr>
            <b/>
            <sz val="8"/>
            <color indexed="81"/>
            <rFont val="Tahoma"/>
            <family val="2"/>
          </rPr>
          <t>Stephan Eberle:</t>
        </r>
        <r>
          <rPr>
            <sz val="8"/>
            <color indexed="81"/>
            <rFont val="Tahoma"/>
            <family val="2"/>
          </rPr>
          <t xml:space="preserve">
Integration with Eclipse Team environment must support model repository backends, i.e., CDO.</t>
        </r>
      </text>
    </comment>
    <comment ref="F9" authorId="0">
      <text>
        <r>
          <rPr>
            <b/>
            <sz val="9"/>
            <color indexed="81"/>
            <rFont val="Calibri"/>
            <family val="2"/>
          </rPr>
          <t>Toby McClean:</t>
        </r>
        <r>
          <rPr>
            <sz val="9"/>
            <color indexed="81"/>
            <rFont val="Calibri"/>
            <family val="2"/>
          </rPr>
          <t xml:space="preserve">
This includes basic model operations like add, change, delete, move, and reorder
</t>
        </r>
      </text>
    </comment>
    <comment ref="F10" authorId="0">
      <text>
        <r>
          <rPr>
            <b/>
            <sz val="9"/>
            <color indexed="81"/>
            <rFont val="Calibri"/>
            <family val="2"/>
          </rPr>
          <t>Toby McClean:</t>
        </r>
        <r>
          <rPr>
            <sz val="9"/>
            <color indexed="81"/>
            <rFont val="Calibri"/>
            <family val="2"/>
          </rPr>
          <t xml:space="preserve">
Changes that are defined by a rule to consider a set of atomic changes as a change that must be consider as one. That is, either all the atomic changes are accepted or all are rejected.
</t>
        </r>
      </text>
    </comment>
    <comment ref="F11" authorId="0">
      <text>
        <r>
          <rPr>
            <b/>
            <sz val="9"/>
            <color indexed="81"/>
            <rFont val="Calibri"/>
            <family val="2"/>
          </rPr>
          <t>Toby McClean:</t>
        </r>
        <r>
          <rPr>
            <sz val="9"/>
            <color indexed="81"/>
            <rFont val="Calibri"/>
            <family val="2"/>
          </rPr>
          <t xml:space="preserve">
User controllable merge allows the user to decide which changes should be merged to create the merged model without the tool doing it automatically.
</t>
        </r>
      </text>
    </comment>
    <comment ref="F12" authorId="1">
      <text>
        <r>
          <rPr>
            <b/>
            <sz val="8"/>
            <color indexed="81"/>
            <rFont val="Tahoma"/>
            <family val="2"/>
          </rPr>
          <t>Stephan Eberle:</t>
        </r>
        <r>
          <rPr>
            <sz val="8"/>
            <color indexed="81"/>
            <rFont val="Tahoma"/>
            <family val="2"/>
          </rPr>
          <t xml:space="preserve">
means that the scope of compare/merge operations is not limited to entire files or resources but can be narrowed down to composites of model elements or individual model elements. Includes the capacity to compare/merge model elements/fragments persisted in the same or different resources or files.</t>
        </r>
      </text>
    </comment>
    <comment ref="F13" authorId="0">
      <text>
        <r>
          <rPr>
            <b/>
            <sz val="9"/>
            <color indexed="81"/>
            <rFont val="Calibri"/>
            <family val="2"/>
          </rPr>
          <t>Toby McClean:</t>
        </r>
        <r>
          <rPr>
            <sz val="9"/>
            <color indexed="81"/>
            <rFont val="Calibri"/>
            <family val="2"/>
          </rPr>
          <t xml:space="preserve">
means that the logical model is merged and not a fragmented physical model.
</t>
        </r>
      </text>
    </comment>
    <comment ref="F14" authorId="0">
      <text>
        <r>
          <rPr>
            <b/>
            <sz val="9"/>
            <color indexed="81"/>
            <rFont val="Calibri"/>
            <family val="2"/>
          </rPr>
          <t>Toby McClean:</t>
        </r>
        <r>
          <rPr>
            <sz val="9"/>
            <color indexed="81"/>
            <rFont val="Calibri"/>
            <family val="2"/>
          </rPr>
          <t xml:space="preserve">
means that only those physical files that contain changed logical model elements are actually loaded during the merge</t>
        </r>
      </text>
    </comment>
    <comment ref="F15" authorId="1">
      <text>
        <r>
          <rPr>
            <b/>
            <sz val="8"/>
            <color indexed="81"/>
            <rFont val="Tahoma"/>
            <family val="2"/>
          </rPr>
          <t>Stephan Eberle:</t>
        </r>
        <r>
          <rPr>
            <sz val="8"/>
            <color indexed="81"/>
            <rFont val="Tahoma"/>
            <family val="2"/>
          </rPr>
          <t xml:space="preserve">
means that no new instance of the model in question is created or loaded during compare/merge operation but that it operates on a model instance that is shared with other tools in the workspace.</t>
        </r>
      </text>
    </comment>
    <comment ref="F16" authorId="1">
      <text>
        <r>
          <rPr>
            <b/>
            <sz val="8"/>
            <color indexed="81"/>
            <rFont val="Tahoma"/>
            <family val="2"/>
          </rPr>
          <t>Stephan Eberle:</t>
        </r>
        <r>
          <rPr>
            <sz val="8"/>
            <color indexed="81"/>
            <rFont val="Tahoma"/>
            <family val="2"/>
          </rPr>
          <t xml:space="preserve">
means that merge operations being carried out on shared model instances don't set the compare/merge editor itself dirty. Instead the underlying shared model instance is set dirty and the compare/merge editor just reflects the model's dirty state. As a consequence, all other editors and views that might have been opened on the same shared model instance in parallel will become dirty at the same time.</t>
        </r>
      </text>
    </comment>
    <comment ref="F17" authorId="1">
      <text>
        <r>
          <rPr>
            <b/>
            <sz val="8"/>
            <color indexed="81"/>
            <rFont val="Tahoma"/>
            <family val="2"/>
          </rPr>
          <t>Stephan Eberle:</t>
        </r>
        <r>
          <rPr>
            <sz val="8"/>
            <color indexed="81"/>
            <rFont val="Tahoma"/>
            <family val="2"/>
          </rPr>
          <t xml:space="preserve">
Makes sure that changes which have been done in the compare/merge editor are only visible in the undo/redo menus if this editor is active but not when switching to other views or editors operating on the same shared model instance.</t>
        </r>
      </text>
    </comment>
    <comment ref="F18" authorId="0">
      <text>
        <r>
          <rPr>
            <b/>
            <sz val="9"/>
            <color indexed="81"/>
            <rFont val="Calibri"/>
            <family val="2"/>
          </rPr>
          <t>Toby McClean:</t>
        </r>
        <r>
          <rPr>
            <sz val="9"/>
            <color indexed="81"/>
            <rFont val="Calibri"/>
            <family val="2"/>
          </rPr>
          <t xml:space="preserve">
Provide some framework for expressing what a composite change is for a particular domain. That is, these rules would define what atomic changes must considered as a single change in order for the merged model to be semantically correct.
</t>
        </r>
      </text>
    </comment>
    <comment ref="F21" authorId="0">
      <text>
        <r>
          <rPr>
            <b/>
            <sz val="9"/>
            <color indexed="81"/>
            <rFont val="Calibri"/>
            <family val="2"/>
          </rPr>
          <t>Toby McClean:</t>
        </r>
        <r>
          <rPr>
            <sz val="9"/>
            <color indexed="81"/>
            <rFont val="Calibri"/>
            <family val="2"/>
          </rPr>
          <t xml:space="preserve">
Detection of basic changes in a 3-way merge that can not be resolved. This occurs most likely if the two models that are being merged based on the common ancestor have changed the same element. For example, changing the type of an attribute.
</t>
        </r>
      </text>
    </comment>
    <comment ref="F22" authorId="0">
      <text>
        <r>
          <rPr>
            <b/>
            <sz val="9"/>
            <color indexed="81"/>
            <rFont val="Calibri"/>
            <family val="2"/>
          </rPr>
          <t>Toby McClean:</t>
        </r>
        <r>
          <rPr>
            <sz val="9"/>
            <color indexed="81"/>
            <rFont val="Calibri"/>
            <family val="2"/>
          </rPr>
          <t xml:space="preserve">
Detection of composite changes in a 3-way merge that can not be resolved automatically. This occurs most likely if the two models that are being merged based on the common ancestor have changed the same element. For example, moving the same element on a diagram.
</t>
        </r>
      </text>
    </comment>
    <comment ref="F24" authorId="0">
      <text>
        <r>
          <rPr>
            <b/>
            <sz val="9"/>
            <color indexed="81"/>
            <rFont val="Calibri"/>
            <family val="2"/>
          </rPr>
          <t>Toby McClean:</t>
        </r>
        <r>
          <rPr>
            <sz val="9"/>
            <color indexed="81"/>
            <rFont val="Calibri"/>
            <family val="2"/>
          </rPr>
          <t xml:space="preserve">
Allow a user to visually see changes to elements on a diagram. For example the elements that have been deleted, added or moved.
</t>
        </r>
      </text>
    </comment>
    <comment ref="F28" authorId="0">
      <text>
        <r>
          <rPr>
            <b/>
            <sz val="9"/>
            <color indexed="81"/>
            <rFont val="Calibri"/>
            <family val="2"/>
          </rPr>
          <t>Toby McClean:</t>
        </r>
        <r>
          <rPr>
            <sz val="9"/>
            <color indexed="81"/>
            <rFont val="Calibri"/>
            <family val="2"/>
          </rPr>
          <t xml:space="preserve">
Support automatic merging of basic changes into the merged model when there is no conflict.
</t>
        </r>
      </text>
    </comment>
    <comment ref="F29" authorId="0">
      <text>
        <r>
          <rPr>
            <b/>
            <sz val="9"/>
            <color indexed="81"/>
            <rFont val="Calibri"/>
            <family val="2"/>
          </rPr>
          <t>Toby McClean:</t>
        </r>
        <r>
          <rPr>
            <sz val="9"/>
            <color indexed="81"/>
            <rFont val="Calibri"/>
            <family val="2"/>
          </rPr>
          <t xml:space="preserve">
Support automatic merging of composite changes into the merged model when there is no conflict. This must take into account the semantics of the composite change.
</t>
        </r>
      </text>
    </comment>
    <comment ref="F30" authorId="1">
      <text>
        <r>
          <rPr>
            <b/>
            <sz val="8"/>
            <color indexed="81"/>
            <rFont val="Tahoma"/>
            <family val="2"/>
          </rPr>
          <t>Stephan Eberle:</t>
        </r>
        <r>
          <rPr>
            <sz val="8"/>
            <color indexed="81"/>
            <rFont val="Tahoma"/>
            <family val="2"/>
          </rPr>
          <t xml:space="preserve">
means that the scope of automated merge operations are not limited to entire files or resources but can be narrowed down to composites of model elements or individual model elements. Includes the capacity to merge model elements/fragments persisted in the same or different resources or files.</t>
        </r>
      </text>
    </comment>
    <comment ref="F31" authorId="1">
      <text>
        <r>
          <rPr>
            <b/>
            <sz val="8"/>
            <color indexed="81"/>
            <rFont val="Tahoma"/>
            <family val="2"/>
          </rPr>
          <t>Stephan Eberle:</t>
        </r>
        <r>
          <rPr>
            <sz val="8"/>
            <color indexed="81"/>
            <rFont val="Tahoma"/>
            <family val="2"/>
          </rPr>
          <t xml:space="preserve">
means that no new instance of the model in question is created or loaded during compare/merge operation but that it operates on a model instance that is shared with other tools in the workspace.</t>
        </r>
      </text>
    </comment>
    <comment ref="F32" authorId="1">
      <text>
        <r>
          <rPr>
            <b/>
            <sz val="8"/>
            <color indexed="81"/>
            <rFont val="Tahoma"/>
            <family val="2"/>
          </rPr>
          <t>Stephan Eberle:</t>
        </r>
        <r>
          <rPr>
            <sz val="8"/>
            <color indexed="81"/>
            <rFont val="Tahoma"/>
            <family val="2"/>
          </rPr>
          <t xml:space="preserve">
means that merge operations being carried out on shared model instances don't set the compare/merge editor itself dirty. Instead the underlying shared model instance is set dirty and the compare/merge editor just reflects the model's dirty state. As a consequence, all other editors and views that might have been opened on the same shared model instance in parallel will become dirty at the same time.</t>
        </r>
      </text>
    </comment>
    <comment ref="F33" authorId="1">
      <text>
        <r>
          <rPr>
            <b/>
            <sz val="8"/>
            <color indexed="81"/>
            <rFont val="Tahoma"/>
            <family val="2"/>
          </rPr>
          <t>Stephan Eberle:</t>
        </r>
        <r>
          <rPr>
            <sz val="8"/>
            <color indexed="81"/>
            <rFont val="Tahoma"/>
            <family val="2"/>
          </rPr>
          <t xml:space="preserve">
Makes sure that changes which have been done in the compare/merge editor are only visible in the undo/redo menus if this editor is active but not when switching to other views or editors operating on the same shared model instance.</t>
        </r>
      </text>
    </comment>
  </commentList>
</comments>
</file>

<file path=xl/comments2.xml><?xml version="1.0" encoding="utf-8"?>
<comments xmlns="http://schemas.openxmlformats.org/spreadsheetml/2006/main">
  <authors>
    <author>Toby McClean</author>
  </authors>
  <commentList>
    <comment ref="F33" authorId="0">
      <text>
        <r>
          <rPr>
            <b/>
            <sz val="9"/>
            <color indexed="81"/>
            <rFont val="Calibri"/>
            <family val="2"/>
          </rPr>
          <t>Toby McClean:</t>
        </r>
        <r>
          <rPr>
            <sz val="9"/>
            <color indexed="81"/>
            <rFont val="Calibri"/>
            <family val="2"/>
          </rPr>
          <t xml:space="preserve">
This should allow the user to author more than one constraint in a single document. The constraints may apply to different metamodel elements.</t>
        </r>
      </text>
    </comment>
    <comment ref="F34" authorId="0">
      <text>
        <r>
          <rPr>
            <b/>
            <sz val="9"/>
            <color indexed="81"/>
            <rFont val="Calibri"/>
            <family val="2"/>
          </rPr>
          <t>Toby McClean:</t>
        </r>
        <r>
          <rPr>
            <sz val="9"/>
            <color indexed="81"/>
            <rFont val="Calibri"/>
            <family val="2"/>
          </rPr>
          <t xml:space="preserve">
The user should be able chose the constraint(s) and model elements to evaluate against.</t>
        </r>
      </text>
    </comment>
    <comment ref="F35" authorId="0">
      <text>
        <r>
          <rPr>
            <b/>
            <sz val="9"/>
            <color indexed="81"/>
            <rFont val="Calibri"/>
            <family val="2"/>
          </rPr>
          <t>Toby McClean:</t>
        </r>
        <r>
          <rPr>
            <sz val="9"/>
            <color indexed="81"/>
            <rFont val="Calibri"/>
            <family val="2"/>
          </rPr>
          <t xml:space="preserve">
Provide the ability to step through the evaluation of a OCL constraint.</t>
        </r>
      </text>
    </comment>
  </commentList>
</comments>
</file>

<file path=xl/comments3.xml><?xml version="1.0" encoding="utf-8"?>
<comments xmlns="http://schemas.openxmlformats.org/spreadsheetml/2006/main">
  <authors>
    <author>Toby McClean</author>
    <author>Stephan Eberle</author>
  </authors>
  <commentList>
    <comment ref="E4" authorId="0">
      <text>
        <r>
          <rPr>
            <b/>
            <sz val="9"/>
            <color indexed="81"/>
            <rFont val="Calibri"/>
            <family val="2"/>
          </rPr>
          <t>Toby McClean:</t>
        </r>
        <r>
          <rPr>
            <sz val="9"/>
            <color indexed="81"/>
            <rFont val="Calibri"/>
            <family val="2"/>
          </rPr>
          <t xml:space="preserve">
Transformation utilities perform routine tasks and facility in the authoring of new transformations. For example, a transformation utlity could check the permissions on the source and targets of the transformation.</t>
        </r>
      </text>
    </comment>
    <comment ref="E5" authorId="0">
      <text>
        <r>
          <rPr>
            <b/>
            <sz val="9"/>
            <color indexed="81"/>
            <rFont val="Calibri"/>
            <family val="2"/>
          </rPr>
          <t>Toby McClean:</t>
        </r>
        <r>
          <rPr>
            <sz val="9"/>
            <color indexed="81"/>
            <rFont val="Calibri"/>
            <family val="2"/>
          </rPr>
          <t xml:space="preserve">
The name map specifies alternate names for target files and folders</t>
        </r>
      </text>
    </comment>
    <comment ref="E6" authorId="0">
      <text>
        <r>
          <rPr>
            <b/>
            <sz val="9"/>
            <color indexed="81"/>
            <rFont val="Calibri"/>
            <family val="2"/>
          </rPr>
          <t>Toby McClean:</t>
        </r>
        <r>
          <rPr>
            <sz val="9"/>
            <color indexed="81"/>
            <rFont val="Calibri"/>
            <family val="2"/>
          </rPr>
          <t xml:space="preserve">
A configuration validation rule(s) ensure that the values for configuration/control properties, input models and target models are valid in the context of the given transformation.</t>
        </r>
      </text>
    </comment>
    <comment ref="E7" authorId="0">
      <text>
        <r>
          <rPr>
            <b/>
            <sz val="9"/>
            <color indexed="81"/>
            <rFont val="Calibri"/>
            <family val="2"/>
          </rPr>
          <t>Toby McClean:</t>
        </r>
        <r>
          <rPr>
            <sz val="9"/>
            <color indexed="81"/>
            <rFont val="Calibri"/>
            <family val="2"/>
          </rPr>
          <t xml:space="preserve">
A configuration or control property allows the transformation user to provide additional information to the transformation in order to control its execution and output. There should be no limitations on the richness of these properties, that is they can be complex structures. The specific values provided to the transformation must be avaialble during the execution of the transformation.</t>
        </r>
      </text>
    </comment>
    <comment ref="E8" authorId="0">
      <text>
        <r>
          <rPr>
            <b/>
            <sz val="9"/>
            <color indexed="81"/>
            <rFont val="Calibri"/>
            <family val="2"/>
          </rPr>
          <t>Toby McClean:</t>
        </r>
        <r>
          <rPr>
            <sz val="9"/>
            <color indexed="81"/>
            <rFont val="Calibri"/>
            <family val="2"/>
          </rPr>
          <t xml:space="preserve">
The definition of the transformation and the rules that compose it should provide the author with some way of controlling the order in which things execute.</t>
        </r>
      </text>
    </comment>
    <comment ref="E9" authorId="0">
      <text>
        <r>
          <rPr>
            <b/>
            <sz val="9"/>
            <color indexed="81"/>
            <rFont val="Calibri"/>
            <family val="2"/>
          </rPr>
          <t>Toby McClean:</t>
        </r>
        <r>
          <rPr>
            <sz val="9"/>
            <color indexed="81"/>
            <rFont val="Calibri"/>
            <family val="2"/>
          </rPr>
          <t xml:space="preserve">
Authoer can add new rules and properties to an existing transformation. Also the ability to replace parts of the transformation.</t>
        </r>
        <r>
          <rPr>
            <sz val="9"/>
            <color indexed="81"/>
            <rFont val="Calibri"/>
            <family val="2"/>
          </rPr>
          <t xml:space="preserve">
</t>
        </r>
      </text>
    </comment>
    <comment ref="E10" authorId="0">
      <text>
        <r>
          <rPr>
            <b/>
            <sz val="9"/>
            <color indexed="81"/>
            <rFont val="Calibri"/>
            <family val="2"/>
          </rPr>
          <t>Toby McClean:</t>
        </r>
        <r>
          <rPr>
            <sz val="9"/>
            <color indexed="81"/>
            <rFont val="Calibri"/>
            <family val="2"/>
          </rPr>
          <t xml:space="preserve">
This is a flag the user can set to indicate whether the transformation can be extended or not. It is similar to final on a class in Java.</t>
        </r>
      </text>
    </comment>
    <comment ref="E11" authorId="0">
      <text>
        <r>
          <rPr>
            <b/>
            <sz val="9"/>
            <color indexed="81"/>
            <rFont val="Calibri"/>
            <family val="2"/>
          </rPr>
          <t>Toby McClean:</t>
        </r>
        <r>
          <rPr>
            <sz val="9"/>
            <color indexed="81"/>
            <rFont val="Calibri"/>
            <family val="2"/>
          </rPr>
          <t xml:space="preserve">
The ability to set break points in the transformatino that pauses the execution of the tranformation when it reaches that point.</t>
        </r>
      </text>
    </comment>
    <comment ref="E12" authorId="0">
      <text>
        <r>
          <rPr>
            <b/>
            <sz val="9"/>
            <color indexed="81"/>
            <rFont val="Calibri"/>
            <family val="2"/>
          </rPr>
          <t>Toby McClean:</t>
        </r>
        <r>
          <rPr>
            <sz val="9"/>
            <color indexed="81"/>
            <rFont val="Calibri"/>
            <family val="2"/>
          </rPr>
          <t xml:space="preserve">
This allows the transformation other to see the currently values of model elements and properties</t>
        </r>
      </text>
    </comment>
    <comment ref="E13" authorId="0">
      <text>
        <r>
          <rPr>
            <b/>
            <sz val="9"/>
            <color indexed="81"/>
            <rFont val="Calibri"/>
            <family val="2"/>
          </rPr>
          <t>Toby McClean:</t>
        </r>
        <r>
          <rPr>
            <sz val="9"/>
            <color indexed="81"/>
            <rFont val="Calibri"/>
            <family val="2"/>
          </rPr>
          <t xml:space="preserve">
This allows the author to see the current execution stack of the transformation that is executing when it is stopped at a breakpoint.</t>
        </r>
      </text>
    </comment>
    <comment ref="E14" authorId="0">
      <text>
        <r>
          <rPr>
            <b/>
            <sz val="9"/>
            <color indexed="81"/>
            <rFont val="Calibri"/>
            <family val="2"/>
          </rPr>
          <t>Toby McClean:</t>
        </r>
        <r>
          <rPr>
            <sz val="9"/>
            <color indexed="81"/>
            <rFont val="Calibri"/>
            <family val="2"/>
          </rPr>
          <t xml:space="preserve">
Provided functionality like JDT to step through the statements in the transformation.</t>
        </r>
      </text>
    </comment>
    <comment ref="E18" authorId="0">
      <text>
        <r>
          <rPr>
            <b/>
            <sz val="9"/>
            <color indexed="81"/>
            <rFont val="Calibri"/>
            <family val="2"/>
          </rPr>
          <t>Toby McClean:</t>
        </r>
        <r>
          <rPr>
            <sz val="9"/>
            <color indexed="81"/>
            <rFont val="Calibri"/>
            <family val="2"/>
          </rPr>
          <t xml:space="preserve">
A specific configuration of a transformation refers to the ability to define and store values for configuration/control properites, the input model(s)/model element(s) and the target of the transformation.</t>
        </r>
      </text>
    </comment>
    <comment ref="E19" authorId="0">
      <text>
        <r>
          <rPr>
            <b/>
            <sz val="9"/>
            <color indexed="81"/>
            <rFont val="Calibri"/>
            <family val="2"/>
          </rPr>
          <t>Toby McClean:</t>
        </r>
        <r>
          <rPr>
            <sz val="9"/>
            <color indexed="81"/>
            <rFont val="Calibri"/>
            <family val="2"/>
          </rPr>
          <t xml:space="preserve">
A hierarchy of configurations allows the transformation user to define some base configurations that are reused/composed/specialized to create the configurations that are actually used in the execution of a transformation</t>
        </r>
      </text>
    </comment>
    <comment ref="E20" authorId="0">
      <text>
        <r>
          <rPr>
            <b/>
            <sz val="9"/>
            <color indexed="81"/>
            <rFont val="Calibri"/>
            <family val="2"/>
          </rPr>
          <t>Toby McClean:</t>
        </r>
        <r>
          <rPr>
            <sz val="9"/>
            <color indexed="81"/>
            <rFont val="Calibri"/>
            <family val="2"/>
          </rPr>
          <t xml:space="preserve">
The name map specifies alternate names for target files and folders</t>
        </r>
      </text>
    </comment>
    <comment ref="E21" authorId="0">
      <text>
        <r>
          <rPr>
            <b/>
            <sz val="9"/>
            <color indexed="81"/>
            <rFont val="Calibri"/>
            <family val="2"/>
          </rPr>
          <t>Toby McClean:</t>
        </r>
        <r>
          <rPr>
            <sz val="9"/>
            <color indexed="81"/>
            <rFont val="Calibri"/>
            <family val="2"/>
          </rPr>
          <t xml:space="preserve">
In order to make the user experience acceptable a user must be given an editor that is aware of the configuration/control properties, number and type of input model(s) or model element(s) and the number and type of output model(s)</t>
        </r>
      </text>
    </comment>
    <comment ref="E22" authorId="0">
      <text>
        <r>
          <rPr>
            <b/>
            <sz val="9"/>
            <color indexed="81"/>
            <rFont val="Calibri"/>
            <family val="2"/>
          </rPr>
          <t>Toby McClean:</t>
        </r>
        <r>
          <rPr>
            <sz val="9"/>
            <color indexed="81"/>
            <rFont val="Calibri"/>
            <family val="2"/>
          </rPr>
          <t xml:space="preserve">
This for example can be a progess bar that lets the user know what it is currently doing</t>
        </r>
      </text>
    </comment>
    <comment ref="E23" authorId="0">
      <text>
        <r>
          <rPr>
            <b/>
            <sz val="9"/>
            <color indexed="81"/>
            <rFont val="Calibri"/>
            <family val="2"/>
          </rPr>
          <t>Toby McClean:</t>
        </r>
        <r>
          <rPr>
            <sz val="9"/>
            <color indexed="81"/>
            <rFont val="Calibri"/>
            <family val="2"/>
          </rPr>
          <t xml:space="preserve">
When the user applies a transformation like generate C++ that the transformation takes into account the extensions that have been applied to it. That way a user does not have to know the structure of the transformation extensions.</t>
        </r>
      </text>
    </comment>
    <comment ref="E24" authorId="1">
      <text>
        <r>
          <rPr>
            <b/>
            <sz val="8"/>
            <color indexed="81"/>
            <rFont val="Tahoma"/>
            <family val="2"/>
          </rPr>
          <t>Stephan Eberle:</t>
        </r>
        <r>
          <rPr>
            <sz val="8"/>
            <color indexed="81"/>
            <rFont val="Tahoma"/>
            <family val="2"/>
          </rPr>
          <t xml:space="preserve">
Includes things like actions for invoking configured transformations on model elements or resources in the workspace, threadsafe execution of transformation, operation on already loaded and centrally managed models rather than loading models for each transformation run spearately, transformation progress indication through Eclipse progress view and/or ProgressService dialog, automatic refresh of workspace and view to display model resources/elements resulting from transformation, creation of error markers on input files indicating problems encountered during transformation, label decorator for advertising such problems in tree-based views.
As more or less the same functions are needed for integrating plenty of other technologies, I consider that capability should be provided once for all by Sphinx rather than individually by each particular technology.</t>
        </r>
      </text>
    </comment>
    <comment ref="E29" authorId="0">
      <text>
        <r>
          <rPr>
            <b/>
            <sz val="9"/>
            <color indexed="81"/>
            <rFont val="Calibri"/>
            <family val="2"/>
          </rPr>
          <t>Toby McClean:</t>
        </r>
        <r>
          <rPr>
            <sz val="9"/>
            <color indexed="81"/>
            <rFont val="Calibri"/>
            <family val="2"/>
          </rPr>
          <t xml:space="preserve">
The output model(s) or model elements(s) that result from executing the transformation.</t>
        </r>
      </text>
    </comment>
    <comment ref="E30" authorId="0">
      <text>
        <r>
          <rPr>
            <b/>
            <sz val="9"/>
            <color indexed="81"/>
            <rFont val="Calibri"/>
            <family val="2"/>
          </rPr>
          <t>Toby McClean:</t>
        </r>
        <r>
          <rPr>
            <sz val="9"/>
            <color indexed="81"/>
            <rFont val="Calibri"/>
            <family val="2"/>
          </rPr>
          <t xml:space="preserve">
This trace is a map of source element(s) + transformation rule to the target element(s)</t>
        </r>
      </text>
    </comment>
    <comment ref="E31" authorId="0">
      <text>
        <r>
          <rPr>
            <b/>
            <sz val="9"/>
            <color indexed="81"/>
            <rFont val="Calibri"/>
            <family val="2"/>
          </rPr>
          <t>Toby McClean:</t>
        </r>
        <r>
          <rPr>
            <sz val="9"/>
            <color indexed="81"/>
            <rFont val="Calibri"/>
            <family val="2"/>
          </rPr>
          <t xml:space="preserve">
So that if the target model already exists that the user can merge the new target model with the existing one</t>
        </r>
      </text>
    </comment>
  </commentList>
</comments>
</file>

<file path=xl/comments4.xml><?xml version="1.0" encoding="utf-8"?>
<comments xmlns="http://schemas.openxmlformats.org/spreadsheetml/2006/main">
  <authors>
    <author>Toby McClean</author>
    <author>Stephan Eberle</author>
  </authors>
  <commentList>
    <comment ref="E4" authorId="0">
      <text>
        <r>
          <rPr>
            <b/>
            <sz val="9"/>
            <color indexed="81"/>
            <rFont val="Calibri"/>
            <family val="2"/>
          </rPr>
          <t>Toby McClean:</t>
        </r>
        <r>
          <rPr>
            <sz val="9"/>
            <color indexed="81"/>
            <rFont val="Calibri"/>
            <family val="2"/>
          </rPr>
          <t xml:space="preserve">
Transformation utilities perform routine tasks and facility in the authoring of new transformations. For example, a transformation utlity could check the permissions on the source and targets of the transformation.</t>
        </r>
      </text>
    </comment>
    <comment ref="E5" authorId="0">
      <text>
        <r>
          <rPr>
            <b/>
            <sz val="9"/>
            <color indexed="81"/>
            <rFont val="Calibri"/>
            <family val="2"/>
          </rPr>
          <t>Toby McClean:</t>
        </r>
        <r>
          <rPr>
            <sz val="9"/>
            <color indexed="81"/>
            <rFont val="Calibri"/>
            <family val="2"/>
          </rPr>
          <t xml:space="preserve">
The name map specifies alternate names for target files and folders</t>
        </r>
      </text>
    </comment>
    <comment ref="E6" authorId="0">
      <text>
        <r>
          <rPr>
            <b/>
            <sz val="9"/>
            <color indexed="81"/>
            <rFont val="Calibri"/>
            <family val="2"/>
          </rPr>
          <t>Toby McClean:</t>
        </r>
        <r>
          <rPr>
            <sz val="9"/>
            <color indexed="81"/>
            <rFont val="Calibri"/>
            <family val="2"/>
          </rPr>
          <t xml:space="preserve">
A configuration validation rule(s) ensure that the values for configuration/control properties, input models and target models are valid in the context of the given transformation.</t>
        </r>
      </text>
    </comment>
    <comment ref="E7" authorId="0">
      <text>
        <r>
          <rPr>
            <b/>
            <sz val="9"/>
            <color indexed="81"/>
            <rFont val="Calibri"/>
            <family val="2"/>
          </rPr>
          <t>Toby McClean:</t>
        </r>
        <r>
          <rPr>
            <sz val="9"/>
            <color indexed="81"/>
            <rFont val="Calibri"/>
            <family val="2"/>
          </rPr>
          <t xml:space="preserve">
A configuration or control property allows the transformation user to provide additional information to the transformation in order to control its execution and output. There should be no limitations on the richness of these properties, that is they can be complex structures. The specific values provided to the transformation must be avaialble during the execution of the transformation.</t>
        </r>
      </text>
    </comment>
    <comment ref="E8" authorId="0">
      <text>
        <r>
          <rPr>
            <b/>
            <sz val="9"/>
            <color indexed="81"/>
            <rFont val="Calibri"/>
            <family val="2"/>
          </rPr>
          <t>Toby McClean:</t>
        </r>
        <r>
          <rPr>
            <sz val="9"/>
            <color indexed="81"/>
            <rFont val="Calibri"/>
            <family val="2"/>
          </rPr>
          <t xml:space="preserve">
The definition of the transformation and the rules that compose it should provide the author with some way of controlling the order in which things execute.</t>
        </r>
      </text>
    </comment>
    <comment ref="E9" authorId="0">
      <text>
        <r>
          <rPr>
            <b/>
            <sz val="9"/>
            <color indexed="81"/>
            <rFont val="Calibri"/>
            <family val="2"/>
          </rPr>
          <t>Toby McClean:</t>
        </r>
        <r>
          <rPr>
            <sz val="9"/>
            <color indexed="81"/>
            <rFont val="Calibri"/>
            <family val="2"/>
          </rPr>
          <t xml:space="preserve">
Authoer can add new rules and properties to an existing transformation. Also the ability to replace parts of the transformation.</t>
        </r>
        <r>
          <rPr>
            <sz val="9"/>
            <color indexed="81"/>
            <rFont val="Calibri"/>
            <family val="2"/>
          </rPr>
          <t xml:space="preserve">
</t>
        </r>
      </text>
    </comment>
    <comment ref="E10" authorId="0">
      <text>
        <r>
          <rPr>
            <b/>
            <sz val="9"/>
            <color indexed="81"/>
            <rFont val="Calibri"/>
            <family val="2"/>
          </rPr>
          <t>Toby McClean:</t>
        </r>
        <r>
          <rPr>
            <sz val="9"/>
            <color indexed="81"/>
            <rFont val="Calibri"/>
            <family val="2"/>
          </rPr>
          <t xml:space="preserve">
This is a flag the user can set to indicate whether the transformation can be extended or not. It is similar to final on a class in Java.</t>
        </r>
      </text>
    </comment>
    <comment ref="E11" authorId="0">
      <text>
        <r>
          <rPr>
            <b/>
            <sz val="9"/>
            <color indexed="81"/>
            <rFont val="Calibri"/>
            <family val="2"/>
          </rPr>
          <t>Toby McClean:</t>
        </r>
        <r>
          <rPr>
            <sz val="9"/>
            <color indexed="81"/>
            <rFont val="Calibri"/>
            <family val="2"/>
          </rPr>
          <t xml:space="preserve">
The ability to set break points in the transformatino that pauses the execution of the tranformation when it reaches that point.</t>
        </r>
      </text>
    </comment>
    <comment ref="E12" authorId="0">
      <text>
        <r>
          <rPr>
            <b/>
            <sz val="9"/>
            <color indexed="81"/>
            <rFont val="Calibri"/>
            <family val="2"/>
          </rPr>
          <t>Toby McClean:</t>
        </r>
        <r>
          <rPr>
            <sz val="9"/>
            <color indexed="81"/>
            <rFont val="Calibri"/>
            <family val="2"/>
          </rPr>
          <t xml:space="preserve">
This allows the transformation other to see the currently values of model elements and properties</t>
        </r>
      </text>
    </comment>
    <comment ref="E13" authorId="0">
      <text>
        <r>
          <rPr>
            <b/>
            <sz val="9"/>
            <color indexed="81"/>
            <rFont val="Calibri"/>
            <family val="2"/>
          </rPr>
          <t>Toby McClean:</t>
        </r>
        <r>
          <rPr>
            <sz val="9"/>
            <color indexed="81"/>
            <rFont val="Calibri"/>
            <family val="2"/>
          </rPr>
          <t xml:space="preserve">
This allows the author to see the current execution stack of the transformation that is executing when it is stopped at a breakpoint.</t>
        </r>
      </text>
    </comment>
    <comment ref="E14" authorId="0">
      <text>
        <r>
          <rPr>
            <b/>
            <sz val="9"/>
            <color indexed="81"/>
            <rFont val="Calibri"/>
            <family val="2"/>
          </rPr>
          <t>Toby McClean:</t>
        </r>
        <r>
          <rPr>
            <sz val="9"/>
            <color indexed="81"/>
            <rFont val="Calibri"/>
            <family val="2"/>
          </rPr>
          <t xml:space="preserve">
Provided functionality like JDT to step through the statements in the transformation.</t>
        </r>
      </text>
    </comment>
    <comment ref="E18" authorId="0">
      <text>
        <r>
          <rPr>
            <b/>
            <sz val="9"/>
            <color indexed="81"/>
            <rFont val="Calibri"/>
            <family val="2"/>
          </rPr>
          <t>Toby McClean:</t>
        </r>
        <r>
          <rPr>
            <sz val="9"/>
            <color indexed="81"/>
            <rFont val="Calibri"/>
            <family val="2"/>
          </rPr>
          <t xml:space="preserve">
A specific configuration of a transformation refers to the ability to define and store values for configuration/control properites, the input model(s)/model element(s) and the target of the transformation.</t>
        </r>
      </text>
    </comment>
    <comment ref="E19" authorId="0">
      <text>
        <r>
          <rPr>
            <b/>
            <sz val="9"/>
            <color indexed="81"/>
            <rFont val="Calibri"/>
            <family val="2"/>
          </rPr>
          <t>Toby McClean:</t>
        </r>
        <r>
          <rPr>
            <sz val="9"/>
            <color indexed="81"/>
            <rFont val="Calibri"/>
            <family val="2"/>
          </rPr>
          <t xml:space="preserve">
A hierarchy of configurations allows the transformation user to define some base configurations that are reused/composed/specialized to create the configurations that are actually used in the execution of a transformation</t>
        </r>
      </text>
    </comment>
    <comment ref="E20" authorId="0">
      <text>
        <r>
          <rPr>
            <b/>
            <sz val="9"/>
            <color indexed="81"/>
            <rFont val="Calibri"/>
            <family val="2"/>
          </rPr>
          <t>Toby McClean:</t>
        </r>
        <r>
          <rPr>
            <sz val="9"/>
            <color indexed="81"/>
            <rFont val="Calibri"/>
            <family val="2"/>
          </rPr>
          <t xml:space="preserve">
The name map specifies alternate names for target files and folders</t>
        </r>
      </text>
    </comment>
    <comment ref="E21" authorId="0">
      <text>
        <r>
          <rPr>
            <b/>
            <sz val="9"/>
            <color indexed="81"/>
            <rFont val="Calibri"/>
            <family val="2"/>
          </rPr>
          <t>Toby McClean:</t>
        </r>
        <r>
          <rPr>
            <sz val="9"/>
            <color indexed="81"/>
            <rFont val="Calibri"/>
            <family val="2"/>
          </rPr>
          <t xml:space="preserve">
In order to make the user experience acceptable a user must be given an editor that is aware of the configuration/control properties, number and type of input model(s) or model element(s) and the number and type of output model(s)</t>
        </r>
      </text>
    </comment>
    <comment ref="E22" authorId="0">
      <text>
        <r>
          <rPr>
            <b/>
            <sz val="9"/>
            <color indexed="81"/>
            <rFont val="Calibri"/>
            <family val="2"/>
          </rPr>
          <t>Toby McClean:</t>
        </r>
        <r>
          <rPr>
            <sz val="9"/>
            <color indexed="81"/>
            <rFont val="Calibri"/>
            <family val="2"/>
          </rPr>
          <t xml:space="preserve">
This for example can be a progess bar that lets the user know what it is currently doing</t>
        </r>
      </text>
    </comment>
    <comment ref="E23" authorId="0">
      <text>
        <r>
          <rPr>
            <b/>
            <sz val="9"/>
            <color indexed="81"/>
            <rFont val="Calibri"/>
            <family val="2"/>
          </rPr>
          <t>Toby McClean:</t>
        </r>
        <r>
          <rPr>
            <sz val="9"/>
            <color indexed="81"/>
            <rFont val="Calibri"/>
            <family val="2"/>
          </rPr>
          <t xml:space="preserve">
When the user applies a transformation like generate C++ that the transformation takes into account the extensions that have been applied to it. That way a user does not have to know the structure of the transformation extensions.</t>
        </r>
      </text>
    </comment>
    <comment ref="E24" authorId="1">
      <text>
        <r>
          <rPr>
            <b/>
            <sz val="8"/>
            <color indexed="81"/>
            <rFont val="Tahoma"/>
            <family val="2"/>
          </rPr>
          <t>Stephan Eberle:</t>
        </r>
        <r>
          <rPr>
            <sz val="8"/>
            <color indexed="81"/>
            <rFont val="Tahoma"/>
            <family val="2"/>
          </rPr>
          <t xml:space="preserve">
Includes things like actions for invoking configured transformations on model elements or resources in the workspace, threadsafe execution of transformation, operation on already loaded and centrally managed models rather than loading models for each transformation run spearately, transformation progress indication through Eclipse progress view and/or ProgressService dialog, automatic refresh of workspace and view to display model resources/elements resulting from transformation, creation of error markers on input files indicating problems encountered during transformation, label decorator for advertising such problems in tree-based views.
As more or less the same functions are needed for integrating plenty of other technologies, I consider that capability should be provided once for all by Sphinx rather than individually by each particular technology.</t>
        </r>
      </text>
    </comment>
    <comment ref="E29" authorId="0">
      <text>
        <r>
          <rPr>
            <b/>
            <sz val="9"/>
            <color indexed="81"/>
            <rFont val="Calibri"/>
            <family val="2"/>
          </rPr>
          <t>Toby McClean:</t>
        </r>
        <r>
          <rPr>
            <sz val="9"/>
            <color indexed="81"/>
            <rFont val="Calibri"/>
            <family val="2"/>
          </rPr>
          <t xml:space="preserve">
The output model(s) or model elements(s) that result from executing the transformation.</t>
        </r>
      </text>
    </comment>
    <comment ref="E30" authorId="0">
      <text>
        <r>
          <rPr>
            <b/>
            <sz val="9"/>
            <color indexed="81"/>
            <rFont val="Calibri"/>
            <family val="2"/>
          </rPr>
          <t>Toby McClean:</t>
        </r>
        <r>
          <rPr>
            <sz val="9"/>
            <color indexed="81"/>
            <rFont val="Calibri"/>
            <family val="2"/>
          </rPr>
          <t xml:space="preserve">
This trace is a map of source element(s) + transformation rule to the target element(s)</t>
        </r>
      </text>
    </comment>
    <comment ref="E31" authorId="0">
      <text>
        <r>
          <rPr>
            <b/>
            <sz val="9"/>
            <color indexed="81"/>
            <rFont val="Calibri"/>
            <family val="2"/>
          </rPr>
          <t>Toby McClean:</t>
        </r>
        <r>
          <rPr>
            <sz val="9"/>
            <color indexed="81"/>
            <rFont val="Calibri"/>
            <family val="2"/>
          </rPr>
          <t xml:space="preserve">
So that if the target model already exists that the user can merge the new target model with the existing one</t>
        </r>
      </text>
    </comment>
  </commentList>
</comments>
</file>

<file path=xl/comments5.xml><?xml version="1.0" encoding="utf-8"?>
<comments xmlns="http://schemas.openxmlformats.org/spreadsheetml/2006/main">
  <authors>
    <author>Toby McClean</author>
    <author>Stephan Eberle</author>
  </authors>
  <commentList>
    <comment ref="E4" authorId="0">
      <text>
        <r>
          <rPr>
            <b/>
            <sz val="9"/>
            <color indexed="81"/>
            <rFont val="Calibri"/>
            <family val="2"/>
          </rPr>
          <t>Toby McClean:</t>
        </r>
        <r>
          <rPr>
            <sz val="9"/>
            <color indexed="81"/>
            <rFont val="Calibri"/>
            <family val="2"/>
          </rPr>
          <t xml:space="preserve">
Transformation utilities perform routine tasks and facility in the authoring of new transformations. For example, a transformation utlity could check the permissions on the source and targets of the transformation.</t>
        </r>
      </text>
    </comment>
    <comment ref="E5" authorId="0">
      <text>
        <r>
          <rPr>
            <b/>
            <sz val="9"/>
            <color indexed="81"/>
            <rFont val="Calibri"/>
            <family val="2"/>
          </rPr>
          <t>Toby McClean:</t>
        </r>
        <r>
          <rPr>
            <sz val="9"/>
            <color indexed="81"/>
            <rFont val="Calibri"/>
            <family val="2"/>
          </rPr>
          <t xml:space="preserve">
The name map specifies alternate names for target files and folders</t>
        </r>
      </text>
    </comment>
    <comment ref="E6" authorId="0">
      <text>
        <r>
          <rPr>
            <b/>
            <sz val="9"/>
            <color indexed="81"/>
            <rFont val="Calibri"/>
            <family val="2"/>
          </rPr>
          <t>Toby McClean:</t>
        </r>
        <r>
          <rPr>
            <sz val="9"/>
            <color indexed="81"/>
            <rFont val="Calibri"/>
            <family val="2"/>
          </rPr>
          <t xml:space="preserve">
A configuration validation rule(s) ensure that the values for configuration/control properties, input models and target models are valid in the context of the given transformation.</t>
        </r>
      </text>
    </comment>
    <comment ref="E7" authorId="0">
      <text>
        <r>
          <rPr>
            <b/>
            <sz val="9"/>
            <color indexed="81"/>
            <rFont val="Calibri"/>
            <family val="2"/>
          </rPr>
          <t>Toby McClean:</t>
        </r>
        <r>
          <rPr>
            <sz val="9"/>
            <color indexed="81"/>
            <rFont val="Calibri"/>
            <family val="2"/>
          </rPr>
          <t xml:space="preserve">
A configuration or control property allows the transformation user to provide additional information to the transformation in order to control its execution and output. There should be no limitations on the richness of these properties, that is they can be complex structures. The specific values provided to the transformation must be avaialble during the execution of the transformation.</t>
        </r>
      </text>
    </comment>
    <comment ref="E8" authorId="0">
      <text>
        <r>
          <rPr>
            <b/>
            <sz val="9"/>
            <color indexed="81"/>
            <rFont val="Calibri"/>
            <family val="2"/>
          </rPr>
          <t>Toby McClean:</t>
        </r>
        <r>
          <rPr>
            <sz val="9"/>
            <color indexed="81"/>
            <rFont val="Calibri"/>
            <family val="2"/>
          </rPr>
          <t xml:space="preserve">
The definition of the transformation and the rules that compose it should provide the author with some way of controlling the order in which things execute.</t>
        </r>
      </text>
    </comment>
    <comment ref="E9" authorId="0">
      <text>
        <r>
          <rPr>
            <b/>
            <sz val="9"/>
            <color indexed="81"/>
            <rFont val="Calibri"/>
            <family val="2"/>
          </rPr>
          <t>Toby McClean:</t>
        </r>
        <r>
          <rPr>
            <sz val="9"/>
            <color indexed="81"/>
            <rFont val="Calibri"/>
            <family val="2"/>
          </rPr>
          <t xml:space="preserve">
Authoer can add new rules and properties to an existing transformation. Also the ability to replace parts of the transformation.</t>
        </r>
        <r>
          <rPr>
            <sz val="9"/>
            <color indexed="81"/>
            <rFont val="Calibri"/>
            <family val="2"/>
          </rPr>
          <t xml:space="preserve">
</t>
        </r>
      </text>
    </comment>
    <comment ref="E10" authorId="0">
      <text>
        <r>
          <rPr>
            <b/>
            <sz val="9"/>
            <color indexed="81"/>
            <rFont val="Calibri"/>
            <family val="2"/>
          </rPr>
          <t>Toby McClean:</t>
        </r>
        <r>
          <rPr>
            <sz val="9"/>
            <color indexed="81"/>
            <rFont val="Calibri"/>
            <family val="2"/>
          </rPr>
          <t xml:space="preserve">
This is a flag the user can set to indicate whether the transformation can be extended or not. It is similar to final on a class in Java.</t>
        </r>
      </text>
    </comment>
    <comment ref="E11" authorId="0">
      <text>
        <r>
          <rPr>
            <b/>
            <sz val="9"/>
            <color indexed="81"/>
            <rFont val="Calibri"/>
            <family val="2"/>
          </rPr>
          <t>Toby McClean:</t>
        </r>
        <r>
          <rPr>
            <sz val="9"/>
            <color indexed="81"/>
            <rFont val="Calibri"/>
            <family val="2"/>
          </rPr>
          <t xml:space="preserve">
The ability to set break points in the transformatino that pauses the execution of the tranformation when it reaches that point.</t>
        </r>
      </text>
    </comment>
    <comment ref="E12" authorId="0">
      <text>
        <r>
          <rPr>
            <b/>
            <sz val="9"/>
            <color indexed="81"/>
            <rFont val="Calibri"/>
            <family val="2"/>
          </rPr>
          <t>Toby McClean:</t>
        </r>
        <r>
          <rPr>
            <sz val="9"/>
            <color indexed="81"/>
            <rFont val="Calibri"/>
            <family val="2"/>
          </rPr>
          <t xml:space="preserve">
This allows the transformation other to see the currently values of model elements and properties</t>
        </r>
      </text>
    </comment>
    <comment ref="E13" authorId="0">
      <text>
        <r>
          <rPr>
            <b/>
            <sz val="9"/>
            <color indexed="81"/>
            <rFont val="Calibri"/>
            <family val="2"/>
          </rPr>
          <t>Toby McClean:</t>
        </r>
        <r>
          <rPr>
            <sz val="9"/>
            <color indexed="81"/>
            <rFont val="Calibri"/>
            <family val="2"/>
          </rPr>
          <t xml:space="preserve">
This allows the author to see the current execution stack of the transformation that is executing when it is stopped at a breakpoint.</t>
        </r>
      </text>
    </comment>
    <comment ref="E14" authorId="0">
      <text>
        <r>
          <rPr>
            <b/>
            <sz val="9"/>
            <color indexed="81"/>
            <rFont val="Calibri"/>
            <family val="2"/>
          </rPr>
          <t>Toby McClean:</t>
        </r>
        <r>
          <rPr>
            <sz val="9"/>
            <color indexed="81"/>
            <rFont val="Calibri"/>
            <family val="2"/>
          </rPr>
          <t xml:space="preserve">
Provided functionality like JDT to step through the statements in the transformation.</t>
        </r>
      </text>
    </comment>
    <comment ref="E18" authorId="0">
      <text>
        <r>
          <rPr>
            <b/>
            <sz val="9"/>
            <color indexed="81"/>
            <rFont val="Calibri"/>
            <family val="2"/>
          </rPr>
          <t>Toby McClean:</t>
        </r>
        <r>
          <rPr>
            <sz val="9"/>
            <color indexed="81"/>
            <rFont val="Calibri"/>
            <family val="2"/>
          </rPr>
          <t xml:space="preserve">
A specific configuration of a transformation refers to the ability to define and store values for configuration/control properites, the input model(s)/model element(s) and the target of the transformation.</t>
        </r>
      </text>
    </comment>
    <comment ref="E19" authorId="0">
      <text>
        <r>
          <rPr>
            <b/>
            <sz val="9"/>
            <color indexed="81"/>
            <rFont val="Calibri"/>
            <family val="2"/>
          </rPr>
          <t>Toby McClean:</t>
        </r>
        <r>
          <rPr>
            <sz val="9"/>
            <color indexed="81"/>
            <rFont val="Calibri"/>
            <family val="2"/>
          </rPr>
          <t xml:space="preserve">
A hierarchy of configurations allows the transformation user to define some base configurations that are reused/composed/specialized to create the configurations that are actually used in the execution of a transformation</t>
        </r>
      </text>
    </comment>
    <comment ref="E20" authorId="0">
      <text>
        <r>
          <rPr>
            <b/>
            <sz val="9"/>
            <color indexed="81"/>
            <rFont val="Calibri"/>
            <family val="2"/>
          </rPr>
          <t>Toby McClean:</t>
        </r>
        <r>
          <rPr>
            <sz val="9"/>
            <color indexed="81"/>
            <rFont val="Calibri"/>
            <family val="2"/>
          </rPr>
          <t xml:space="preserve">
The name map specifies alternate names for target files and folders</t>
        </r>
      </text>
    </comment>
    <comment ref="E21" authorId="0">
      <text>
        <r>
          <rPr>
            <b/>
            <sz val="9"/>
            <color indexed="81"/>
            <rFont val="Calibri"/>
            <family val="2"/>
          </rPr>
          <t>Toby McClean:</t>
        </r>
        <r>
          <rPr>
            <sz val="9"/>
            <color indexed="81"/>
            <rFont val="Calibri"/>
            <family val="2"/>
          </rPr>
          <t xml:space="preserve">
In order to make the user experience acceptable a user must be given an editor that is aware of the configuration/control properties, number and type of input model(s) or model element(s) and the number and type of output model(s)</t>
        </r>
      </text>
    </comment>
    <comment ref="E22" authorId="0">
      <text>
        <r>
          <rPr>
            <b/>
            <sz val="9"/>
            <color indexed="81"/>
            <rFont val="Calibri"/>
            <family val="2"/>
          </rPr>
          <t>Toby McClean:</t>
        </r>
        <r>
          <rPr>
            <sz val="9"/>
            <color indexed="81"/>
            <rFont val="Calibri"/>
            <family val="2"/>
          </rPr>
          <t xml:space="preserve">
This for example can be a progess bar that lets the user know what it is currently doing</t>
        </r>
      </text>
    </comment>
    <comment ref="E23" authorId="0">
      <text>
        <r>
          <rPr>
            <b/>
            <sz val="9"/>
            <color indexed="81"/>
            <rFont val="Calibri"/>
            <family val="2"/>
          </rPr>
          <t>Toby McClean:</t>
        </r>
        <r>
          <rPr>
            <sz val="9"/>
            <color indexed="81"/>
            <rFont val="Calibri"/>
            <family val="2"/>
          </rPr>
          <t xml:space="preserve">
When the user applies a transformation like generate C++ that the transformation takes into account the extensions that have been applied to it. That way a user does not have to know the structure of the transformation extensions.</t>
        </r>
      </text>
    </comment>
    <comment ref="E24" authorId="1">
      <text>
        <r>
          <rPr>
            <b/>
            <sz val="8"/>
            <color indexed="81"/>
            <rFont val="Tahoma"/>
            <family val="2"/>
          </rPr>
          <t>Stephan Eberle:</t>
        </r>
        <r>
          <rPr>
            <sz val="8"/>
            <color indexed="81"/>
            <rFont val="Tahoma"/>
            <family val="2"/>
          </rPr>
          <t xml:space="preserve">
Includes things like actions for invoking configured transformations on model elements or resources in the workspace, threadsafe execution of transformation, operation on already loaded and centrally managed models rather than loading models for each transformation run spearately, transformation progress indication through Eclipse progress view and/or ProgressService dialog, automatic refresh of workspace and view to display model resources/elements resulting from transformation, creation of error markers on input files indicating problems encountered during transformation, label decorator for advertising such problems in tree-based views.
As more or less the same functions are needed for integrating plenty of other technologies, I consider that capability should be provided once for all by Sphinx rather than individually by each particular technology.</t>
        </r>
      </text>
    </comment>
    <comment ref="E29" authorId="0">
      <text>
        <r>
          <rPr>
            <b/>
            <sz val="9"/>
            <color indexed="81"/>
            <rFont val="Calibri"/>
            <family val="2"/>
          </rPr>
          <t>Toby McClean:</t>
        </r>
        <r>
          <rPr>
            <sz val="9"/>
            <color indexed="81"/>
            <rFont val="Calibri"/>
            <family val="2"/>
          </rPr>
          <t xml:space="preserve">
The output model(s) or model elements(s) that result from executing the transformation.</t>
        </r>
      </text>
    </comment>
    <comment ref="E30" authorId="0">
      <text>
        <r>
          <rPr>
            <b/>
            <sz val="9"/>
            <color indexed="81"/>
            <rFont val="Calibri"/>
            <family val="2"/>
          </rPr>
          <t>Toby McClean:</t>
        </r>
        <r>
          <rPr>
            <sz val="9"/>
            <color indexed="81"/>
            <rFont val="Calibri"/>
            <family val="2"/>
          </rPr>
          <t xml:space="preserve">
This trace is a map of source element(s) + transformation rule to the target element(s)</t>
        </r>
      </text>
    </comment>
    <comment ref="E31" authorId="0">
      <text>
        <r>
          <rPr>
            <b/>
            <sz val="9"/>
            <color indexed="81"/>
            <rFont val="Calibri"/>
            <family val="2"/>
          </rPr>
          <t>Toby McClean:</t>
        </r>
        <r>
          <rPr>
            <sz val="9"/>
            <color indexed="81"/>
            <rFont val="Calibri"/>
            <family val="2"/>
          </rPr>
          <t xml:space="preserve">
So that if the target model already exists that the user can merge the new target model with the existing one</t>
        </r>
      </text>
    </comment>
  </commentList>
</comments>
</file>

<file path=xl/comments6.xml><?xml version="1.0" encoding="utf-8"?>
<comments xmlns="http://schemas.openxmlformats.org/spreadsheetml/2006/main">
  <authors>
    <author>Toby McClean</author>
    <author>Stephan Eberle</author>
  </authors>
  <commentList>
    <comment ref="E4" authorId="0">
      <text>
        <r>
          <rPr>
            <b/>
            <sz val="9"/>
            <color indexed="81"/>
            <rFont val="Calibri"/>
            <family val="2"/>
          </rPr>
          <t>Toby McClean:</t>
        </r>
        <r>
          <rPr>
            <sz val="9"/>
            <color indexed="81"/>
            <rFont val="Calibri"/>
            <family val="2"/>
          </rPr>
          <t xml:space="preserve">
Transformation utilities perform routine tasks and facility in the authoring of new transformations. For example, a transformation utlity could check the permissions on the source and targets of the transformation.</t>
        </r>
      </text>
    </comment>
    <comment ref="E5" authorId="0">
      <text>
        <r>
          <rPr>
            <b/>
            <sz val="9"/>
            <color indexed="81"/>
            <rFont val="Calibri"/>
            <family val="2"/>
          </rPr>
          <t>Toby McClean:</t>
        </r>
        <r>
          <rPr>
            <sz val="9"/>
            <color indexed="81"/>
            <rFont val="Calibri"/>
            <family val="2"/>
          </rPr>
          <t xml:space="preserve">
The name map specifies alternate names for target files and folders</t>
        </r>
      </text>
    </comment>
    <comment ref="E6" authorId="0">
      <text>
        <r>
          <rPr>
            <b/>
            <sz val="9"/>
            <color indexed="81"/>
            <rFont val="Calibri"/>
            <family val="2"/>
          </rPr>
          <t>Toby McClean:</t>
        </r>
        <r>
          <rPr>
            <sz val="9"/>
            <color indexed="81"/>
            <rFont val="Calibri"/>
            <family val="2"/>
          </rPr>
          <t xml:space="preserve">
A configuration validation rule(s) ensure that the values for configuration/control properties, input models and target models are valid in the context of the given transformation.</t>
        </r>
      </text>
    </comment>
    <comment ref="E7" authorId="0">
      <text>
        <r>
          <rPr>
            <b/>
            <sz val="9"/>
            <color indexed="81"/>
            <rFont val="Calibri"/>
            <family val="2"/>
          </rPr>
          <t>Toby McClean:</t>
        </r>
        <r>
          <rPr>
            <sz val="9"/>
            <color indexed="81"/>
            <rFont val="Calibri"/>
            <family val="2"/>
          </rPr>
          <t xml:space="preserve">
A configuration or control property allows the transformation user to provide additional information to the transformation in order to control its execution and output. There should be no limitations on the richness of these properties, that is they can be complex structures. The specific values provided to the transformation must be avaialble during the execution of the transformation.</t>
        </r>
      </text>
    </comment>
    <comment ref="E8" authorId="0">
      <text>
        <r>
          <rPr>
            <b/>
            <sz val="9"/>
            <color indexed="81"/>
            <rFont val="Calibri"/>
            <family val="2"/>
          </rPr>
          <t>Toby McClean:</t>
        </r>
        <r>
          <rPr>
            <sz val="9"/>
            <color indexed="81"/>
            <rFont val="Calibri"/>
            <family val="2"/>
          </rPr>
          <t xml:space="preserve">
The definition of the transformation and the rules that compose it should provide the author with some way of controlling the order in which things execute.</t>
        </r>
      </text>
    </comment>
    <comment ref="E9" authorId="0">
      <text>
        <r>
          <rPr>
            <b/>
            <sz val="9"/>
            <color indexed="81"/>
            <rFont val="Calibri"/>
            <family val="2"/>
          </rPr>
          <t>Toby McClean:</t>
        </r>
        <r>
          <rPr>
            <sz val="9"/>
            <color indexed="81"/>
            <rFont val="Calibri"/>
            <family val="2"/>
          </rPr>
          <t xml:space="preserve">
Authoer can add new rules and properties to an existing transformation. Also the ability to replace parts of the transformation.</t>
        </r>
      </text>
    </comment>
    <comment ref="E10" authorId="0">
      <text>
        <r>
          <rPr>
            <b/>
            <sz val="9"/>
            <color indexed="81"/>
            <rFont val="Calibri"/>
            <family val="2"/>
          </rPr>
          <t>Toby McClean:</t>
        </r>
        <r>
          <rPr>
            <sz val="9"/>
            <color indexed="81"/>
            <rFont val="Calibri"/>
            <family val="2"/>
          </rPr>
          <t xml:space="preserve">
This is a flag the user can set to indicate whether the transformation can be extended or not. It is similar to final on a class in Java.</t>
        </r>
      </text>
    </comment>
    <comment ref="E11" authorId="0">
      <text>
        <r>
          <rPr>
            <b/>
            <sz val="9"/>
            <color indexed="81"/>
            <rFont val="Calibri"/>
            <family val="2"/>
          </rPr>
          <t>Toby McClean:</t>
        </r>
        <r>
          <rPr>
            <sz val="9"/>
            <color indexed="81"/>
            <rFont val="Calibri"/>
            <family val="2"/>
          </rPr>
          <t xml:space="preserve">
The ability to set break points in the transformatino that pauses the execution of the tranformation when it reaches that point.
</t>
        </r>
      </text>
    </comment>
    <comment ref="E12" authorId="0">
      <text>
        <r>
          <rPr>
            <b/>
            <sz val="9"/>
            <color indexed="81"/>
            <rFont val="Calibri"/>
            <family val="2"/>
          </rPr>
          <t>Toby McClean:</t>
        </r>
        <r>
          <rPr>
            <sz val="9"/>
            <color indexed="81"/>
            <rFont val="Calibri"/>
            <family val="2"/>
          </rPr>
          <t xml:space="preserve">
This allows the transformation other to see the currently values of model elements and properties
</t>
        </r>
      </text>
    </comment>
    <comment ref="E13" authorId="0">
      <text>
        <r>
          <rPr>
            <b/>
            <sz val="9"/>
            <color indexed="81"/>
            <rFont val="Calibri"/>
            <family val="2"/>
          </rPr>
          <t>Toby McClean:</t>
        </r>
        <r>
          <rPr>
            <sz val="9"/>
            <color indexed="81"/>
            <rFont val="Calibri"/>
            <family val="2"/>
          </rPr>
          <t xml:space="preserve">
This allows the author to see the current execution stack of the transformation that is executing when it is stopped at a breakpoint.
</t>
        </r>
      </text>
    </comment>
    <comment ref="E14" authorId="0">
      <text>
        <r>
          <rPr>
            <b/>
            <sz val="9"/>
            <color indexed="81"/>
            <rFont val="Calibri"/>
            <family val="2"/>
          </rPr>
          <t>Toby McClean:</t>
        </r>
        <r>
          <rPr>
            <sz val="9"/>
            <color indexed="81"/>
            <rFont val="Calibri"/>
            <family val="2"/>
          </rPr>
          <t xml:space="preserve">
Provided functionality like JDT to step through the statements in the transformation.
</t>
        </r>
      </text>
    </comment>
    <comment ref="E33" authorId="0">
      <text>
        <r>
          <rPr>
            <b/>
            <sz val="9"/>
            <color indexed="81"/>
            <rFont val="Calibri"/>
            <family val="2"/>
          </rPr>
          <t>Toby McClean:</t>
        </r>
        <r>
          <rPr>
            <sz val="9"/>
            <color indexed="81"/>
            <rFont val="Calibri"/>
            <family val="2"/>
          </rPr>
          <t xml:space="preserve">
A specific configuration of a transformation refers to the ability to define and store values for configuration/control properites, the input model(s)/model element(s) and the target of the transformation.</t>
        </r>
      </text>
    </comment>
    <comment ref="E34" authorId="0">
      <text>
        <r>
          <rPr>
            <b/>
            <sz val="9"/>
            <color indexed="81"/>
            <rFont val="Calibri"/>
            <family val="2"/>
          </rPr>
          <t>Toby McClean:</t>
        </r>
        <r>
          <rPr>
            <sz val="9"/>
            <color indexed="81"/>
            <rFont val="Calibri"/>
            <family val="2"/>
          </rPr>
          <t xml:space="preserve">
A hierarchy of configurations allows the transformation user to define some base configurations that are reused/composed/specialized to create the configurations that are actually used in the execution of a transformation</t>
        </r>
      </text>
    </comment>
    <comment ref="E35" authorId="0">
      <text>
        <r>
          <rPr>
            <b/>
            <sz val="9"/>
            <color indexed="81"/>
            <rFont val="Calibri"/>
            <family val="2"/>
          </rPr>
          <t>Toby McClean:</t>
        </r>
        <r>
          <rPr>
            <sz val="9"/>
            <color indexed="81"/>
            <rFont val="Calibri"/>
            <family val="2"/>
          </rPr>
          <t xml:space="preserve">
The name map specifies alternate names for target files and folders</t>
        </r>
      </text>
    </comment>
    <comment ref="E36" authorId="0">
      <text>
        <r>
          <rPr>
            <b/>
            <sz val="9"/>
            <color indexed="81"/>
            <rFont val="Calibri"/>
            <family val="2"/>
          </rPr>
          <t>Toby McClean:</t>
        </r>
        <r>
          <rPr>
            <sz val="9"/>
            <color indexed="81"/>
            <rFont val="Calibri"/>
            <family val="2"/>
          </rPr>
          <t xml:space="preserve">
In order to make the user experience acceptable a user must be given an editor that is aware of the configuration/control properties, number and type of input model(s) or model element(s) and the number and type of output model(s)</t>
        </r>
      </text>
    </comment>
    <comment ref="E37" authorId="0">
      <text>
        <r>
          <rPr>
            <b/>
            <sz val="9"/>
            <color indexed="81"/>
            <rFont val="Calibri"/>
            <family val="2"/>
          </rPr>
          <t>Toby McClean:</t>
        </r>
        <r>
          <rPr>
            <sz val="9"/>
            <color indexed="81"/>
            <rFont val="Calibri"/>
            <family val="2"/>
          </rPr>
          <t xml:space="preserve">
This for example can be a progess bar that lets the user know what it is currently doing</t>
        </r>
      </text>
    </comment>
    <comment ref="E38" authorId="0">
      <text>
        <r>
          <rPr>
            <b/>
            <sz val="9"/>
            <color indexed="81"/>
            <rFont val="Calibri"/>
            <family val="2"/>
          </rPr>
          <t>Toby McClean:</t>
        </r>
        <r>
          <rPr>
            <sz val="9"/>
            <color indexed="81"/>
            <rFont val="Calibri"/>
            <family val="2"/>
          </rPr>
          <t xml:space="preserve">
When the user applies a transformation like generate C++ that the transformation takes into account the extensions that have been applied to it. That way a user does not have to know the structure of the transformation extensions.
</t>
        </r>
      </text>
    </comment>
    <comment ref="E39" authorId="1">
      <text>
        <r>
          <rPr>
            <b/>
            <sz val="8"/>
            <color indexed="81"/>
            <rFont val="Tahoma"/>
            <family val="2"/>
          </rPr>
          <t>Stephan Eberle:</t>
        </r>
        <r>
          <rPr>
            <sz val="8"/>
            <color indexed="81"/>
            <rFont val="Tahoma"/>
            <family val="2"/>
          </rPr>
          <t xml:space="preserve">
Includes things like actions for invoking configured transformations on model elements or resources in the workspace, threadsafe execution of transformation, operation on already loaded and centrally managed models rather than loading models for each transformation run spearately, transformation progress indication through Eclipse progress view and/or ProgressService dialog, automatic refresh of workspace and view to display model resources/elements resulting from transformation, creation of error markers on input files indicating problems encountered during transformation, label decorator for advertising such problems in tree-based views.
As more or less the same functions are needed for integrating plenty of other technologies, I consider that capability should be provided once for all by Sphinx rather than individually by each particular technology.</t>
        </r>
      </text>
    </comment>
    <comment ref="C44" authorId="0">
      <text>
        <r>
          <rPr>
            <b/>
            <sz val="9"/>
            <color indexed="81"/>
            <rFont val="Calibri"/>
            <family val="2"/>
          </rPr>
          <t>Toby McClean:</t>
        </r>
        <r>
          <rPr>
            <sz val="9"/>
            <color indexed="81"/>
            <rFont val="Calibri"/>
            <family val="2"/>
          </rPr>
          <t xml:space="preserve">
I think that this can be collapsed into 4.1</t>
        </r>
      </text>
    </comment>
    <comment ref="E46" authorId="0">
      <text>
        <r>
          <rPr>
            <b/>
            <sz val="9"/>
            <color indexed="81"/>
            <rFont val="Calibri"/>
            <family val="2"/>
          </rPr>
          <t>Toby McClean:</t>
        </r>
        <r>
          <rPr>
            <sz val="9"/>
            <color indexed="81"/>
            <rFont val="Calibri"/>
            <family val="2"/>
          </rPr>
          <t xml:space="preserve">
The output model(s) or model elements(s) that result from executing the transformation.</t>
        </r>
      </text>
    </comment>
    <comment ref="E47" authorId="0">
      <text>
        <r>
          <rPr>
            <b/>
            <sz val="9"/>
            <color indexed="81"/>
            <rFont val="Calibri"/>
            <family val="2"/>
          </rPr>
          <t>Toby McClean:</t>
        </r>
        <r>
          <rPr>
            <sz val="9"/>
            <color indexed="81"/>
            <rFont val="Calibri"/>
            <family val="2"/>
          </rPr>
          <t xml:space="preserve">
This trace is a map of source element(s) + transformation rule to the target element(s)</t>
        </r>
      </text>
    </comment>
    <comment ref="E48" authorId="0">
      <text>
        <r>
          <rPr>
            <b/>
            <sz val="9"/>
            <color indexed="81"/>
            <rFont val="Calibri"/>
            <family val="2"/>
          </rPr>
          <t>Toby McClean:</t>
        </r>
        <r>
          <rPr>
            <sz val="9"/>
            <color indexed="81"/>
            <rFont val="Calibri"/>
            <family val="2"/>
          </rPr>
          <t xml:space="preserve">
So that if the target model already exists that the user can merge the new target model with the existing one</t>
        </r>
      </text>
    </comment>
    <comment ref="C52" authorId="0">
      <text>
        <r>
          <rPr>
            <b/>
            <sz val="9"/>
            <color indexed="81"/>
            <rFont val="Calibri"/>
            <family val="2"/>
          </rPr>
          <t>Toby McClean:</t>
        </r>
        <r>
          <rPr>
            <sz val="9"/>
            <color indexed="81"/>
            <rFont val="Calibri"/>
            <family val="2"/>
          </rPr>
          <t xml:space="preserve">
Not sure that I understand how this one is a M2T requirement. This is actually a requirement on the transformation author.</t>
        </r>
      </text>
    </comment>
  </commentList>
</comments>
</file>

<file path=xl/comments7.xml><?xml version="1.0" encoding="utf-8"?>
<comments xmlns="http://schemas.openxmlformats.org/spreadsheetml/2006/main">
  <authors>
    <author>Toby McClean</author>
    <author>Stephan Eberle</author>
  </authors>
  <commentList>
    <comment ref="F4" authorId="0">
      <text>
        <r>
          <rPr>
            <b/>
            <sz val="9"/>
            <color indexed="81"/>
            <rFont val="Calibri"/>
            <family val="2"/>
          </rPr>
          <t>Toby McClean:</t>
        </r>
        <r>
          <rPr>
            <sz val="9"/>
            <color indexed="81"/>
            <rFont val="Calibri"/>
            <family val="2"/>
          </rPr>
          <t xml:space="preserve">
Transformation utilities perform routine tasks and facility in the authoring of new transformations. For example, a transformation utlity could check the permissions on the source and targets of the transformation.</t>
        </r>
      </text>
    </comment>
    <comment ref="F5" authorId="0">
      <text>
        <r>
          <rPr>
            <b/>
            <sz val="9"/>
            <color indexed="81"/>
            <rFont val="Calibri"/>
            <family val="2"/>
          </rPr>
          <t>Toby McClean:</t>
        </r>
        <r>
          <rPr>
            <sz val="9"/>
            <color indexed="81"/>
            <rFont val="Calibri"/>
            <family val="2"/>
          </rPr>
          <t xml:space="preserve">
The name map specifies alternate names for target files and folders</t>
        </r>
      </text>
    </comment>
    <comment ref="F6" authorId="0">
      <text>
        <r>
          <rPr>
            <b/>
            <sz val="9"/>
            <color indexed="81"/>
            <rFont val="Calibri"/>
            <family val="2"/>
          </rPr>
          <t>Toby McClean:</t>
        </r>
        <r>
          <rPr>
            <sz val="9"/>
            <color indexed="81"/>
            <rFont val="Calibri"/>
            <family val="2"/>
          </rPr>
          <t xml:space="preserve">
A configuration validation rule(s) ensure that the values for configuration/control properties, input models and target models are valid in the context of the given transformation.</t>
        </r>
      </text>
    </comment>
    <comment ref="F7" authorId="0">
      <text>
        <r>
          <rPr>
            <b/>
            <sz val="9"/>
            <color indexed="81"/>
            <rFont val="Calibri"/>
            <family val="2"/>
          </rPr>
          <t>Toby McClean:</t>
        </r>
        <r>
          <rPr>
            <sz val="9"/>
            <color indexed="81"/>
            <rFont val="Calibri"/>
            <family val="2"/>
          </rPr>
          <t xml:space="preserve">
A configuration or control property allows the transformation user to provide additional information to the transformation in order to control its execution and output. There should be no limitations on the richness of these properties, that is they can be complex structures. The specific values provided to the transformation must be avaialble during the execution of the transformation.</t>
        </r>
      </text>
    </comment>
    <comment ref="F8" authorId="0">
      <text>
        <r>
          <rPr>
            <b/>
            <sz val="9"/>
            <color indexed="81"/>
            <rFont val="Calibri"/>
            <family val="2"/>
          </rPr>
          <t>Toby McClean:</t>
        </r>
        <r>
          <rPr>
            <sz val="9"/>
            <color indexed="81"/>
            <rFont val="Calibri"/>
            <family val="2"/>
          </rPr>
          <t xml:space="preserve">
The definition of the transformation and the rules that compose it should provide the author with some way of controlling the order in which things execute.</t>
        </r>
      </text>
    </comment>
    <comment ref="F9" authorId="0">
      <text>
        <r>
          <rPr>
            <b/>
            <sz val="9"/>
            <color indexed="81"/>
            <rFont val="Calibri"/>
            <family val="2"/>
          </rPr>
          <t>Toby McClean:</t>
        </r>
        <r>
          <rPr>
            <sz val="9"/>
            <color indexed="81"/>
            <rFont val="Calibri"/>
            <family val="2"/>
          </rPr>
          <t xml:space="preserve">
Authoer can add new rules and properties to an existing transformation. Also the ability to replace parts of the transformation.</t>
        </r>
      </text>
    </comment>
    <comment ref="F10" authorId="0">
      <text>
        <r>
          <rPr>
            <b/>
            <sz val="9"/>
            <color indexed="81"/>
            <rFont val="Calibri"/>
            <family val="2"/>
          </rPr>
          <t>Toby McClean:</t>
        </r>
        <r>
          <rPr>
            <sz val="9"/>
            <color indexed="81"/>
            <rFont val="Calibri"/>
            <family val="2"/>
          </rPr>
          <t xml:space="preserve">
This is a flag the user can set to indicate whether the transformation can be extended or not. It is similar to final on a class in Java.</t>
        </r>
      </text>
    </comment>
    <comment ref="F11" authorId="0">
      <text>
        <r>
          <rPr>
            <b/>
            <sz val="9"/>
            <color indexed="81"/>
            <rFont val="Calibri"/>
            <family val="2"/>
          </rPr>
          <t>Toby McClean:</t>
        </r>
        <r>
          <rPr>
            <sz val="9"/>
            <color indexed="81"/>
            <rFont val="Calibri"/>
            <family val="2"/>
          </rPr>
          <t xml:space="preserve">
The ability to set break points in the transformatino that pauses the execution of the tranformation when it reaches that point.
</t>
        </r>
      </text>
    </comment>
    <comment ref="F12" authorId="0">
      <text>
        <r>
          <rPr>
            <b/>
            <sz val="9"/>
            <color indexed="81"/>
            <rFont val="Calibri"/>
            <family val="2"/>
          </rPr>
          <t>Toby McClean:</t>
        </r>
        <r>
          <rPr>
            <sz val="9"/>
            <color indexed="81"/>
            <rFont val="Calibri"/>
            <family val="2"/>
          </rPr>
          <t xml:space="preserve">
This allows the transformation other to see the currently values of model elements and properties
</t>
        </r>
      </text>
    </comment>
    <comment ref="F13" authorId="0">
      <text>
        <r>
          <rPr>
            <b/>
            <sz val="9"/>
            <color indexed="81"/>
            <rFont val="Calibri"/>
            <family val="2"/>
          </rPr>
          <t>Toby McClean:</t>
        </r>
        <r>
          <rPr>
            <sz val="9"/>
            <color indexed="81"/>
            <rFont val="Calibri"/>
            <family val="2"/>
          </rPr>
          <t xml:space="preserve">
This allows the author to see the current execution stack of the transformation that is executing when it is stopped at a breakpoint.
</t>
        </r>
      </text>
    </comment>
    <comment ref="F14" authorId="0">
      <text>
        <r>
          <rPr>
            <b/>
            <sz val="9"/>
            <color indexed="81"/>
            <rFont val="Calibri"/>
            <family val="2"/>
          </rPr>
          <t>Toby McClean:</t>
        </r>
        <r>
          <rPr>
            <sz val="9"/>
            <color indexed="81"/>
            <rFont val="Calibri"/>
            <family val="2"/>
          </rPr>
          <t xml:space="preserve">
Provided functionality like JDT to step through the statements in the transformation.
</t>
        </r>
      </text>
    </comment>
    <comment ref="F33" authorId="0">
      <text>
        <r>
          <rPr>
            <b/>
            <sz val="9"/>
            <color indexed="81"/>
            <rFont val="Calibri"/>
            <family val="2"/>
          </rPr>
          <t>Toby McClean:</t>
        </r>
        <r>
          <rPr>
            <sz val="9"/>
            <color indexed="81"/>
            <rFont val="Calibri"/>
            <family val="2"/>
          </rPr>
          <t xml:space="preserve">
A specific configuration of a transformation refers to the ability to define and store values for configuration/control properites, the input model(s)/model element(s) and the target of the transformation.</t>
        </r>
      </text>
    </comment>
    <comment ref="F34" authorId="0">
      <text>
        <r>
          <rPr>
            <b/>
            <sz val="9"/>
            <color indexed="81"/>
            <rFont val="Calibri"/>
            <family val="2"/>
          </rPr>
          <t>Toby McClean:</t>
        </r>
        <r>
          <rPr>
            <sz val="9"/>
            <color indexed="81"/>
            <rFont val="Calibri"/>
            <family val="2"/>
          </rPr>
          <t xml:space="preserve">
A hierarchy of configurations allows the transformation user to define some base configurations that are reused/composed/specialized to create the configurations that are actually used in the execution of a transformation</t>
        </r>
      </text>
    </comment>
    <comment ref="F35" authorId="0">
      <text>
        <r>
          <rPr>
            <b/>
            <sz val="9"/>
            <color indexed="81"/>
            <rFont val="Calibri"/>
            <family val="2"/>
          </rPr>
          <t>Toby McClean:</t>
        </r>
        <r>
          <rPr>
            <sz val="9"/>
            <color indexed="81"/>
            <rFont val="Calibri"/>
            <family val="2"/>
          </rPr>
          <t xml:space="preserve">
The name map specifies alternate names for target files and folders</t>
        </r>
      </text>
    </comment>
    <comment ref="F36" authorId="0">
      <text>
        <r>
          <rPr>
            <b/>
            <sz val="9"/>
            <color indexed="81"/>
            <rFont val="Calibri"/>
            <family val="2"/>
          </rPr>
          <t>Toby McClean:</t>
        </r>
        <r>
          <rPr>
            <sz val="9"/>
            <color indexed="81"/>
            <rFont val="Calibri"/>
            <family val="2"/>
          </rPr>
          <t xml:space="preserve">
In order to make the user experience acceptable a user must be given an editor that is aware of the configuration/control properties, number and type of input model(s) or model element(s) and the number and type of output model(s)</t>
        </r>
      </text>
    </comment>
    <comment ref="F37" authorId="0">
      <text>
        <r>
          <rPr>
            <b/>
            <sz val="9"/>
            <color indexed="81"/>
            <rFont val="Calibri"/>
            <family val="2"/>
          </rPr>
          <t>Toby McClean:</t>
        </r>
        <r>
          <rPr>
            <sz val="9"/>
            <color indexed="81"/>
            <rFont val="Calibri"/>
            <family val="2"/>
          </rPr>
          <t xml:space="preserve">
This for example can be a progess bar that lets the user know what it is currently doing</t>
        </r>
      </text>
    </comment>
    <comment ref="F38" authorId="0">
      <text>
        <r>
          <rPr>
            <b/>
            <sz val="9"/>
            <color indexed="81"/>
            <rFont val="Calibri"/>
            <family val="2"/>
          </rPr>
          <t>Toby McClean:</t>
        </r>
        <r>
          <rPr>
            <sz val="9"/>
            <color indexed="81"/>
            <rFont val="Calibri"/>
            <family val="2"/>
          </rPr>
          <t xml:space="preserve">
When the user applies a transformation like generate C++ that the transformation takes into account the extensions that have been applied to it. That way a user does not have to know the structure of the transformation extensions.
</t>
        </r>
      </text>
    </comment>
    <comment ref="F39" authorId="1">
      <text>
        <r>
          <rPr>
            <b/>
            <sz val="8"/>
            <color indexed="81"/>
            <rFont val="Tahoma"/>
            <family val="2"/>
          </rPr>
          <t>Stephan Eberle:</t>
        </r>
        <r>
          <rPr>
            <sz val="8"/>
            <color indexed="81"/>
            <rFont val="Tahoma"/>
            <family val="2"/>
          </rPr>
          <t xml:space="preserve">
Includes things like actions for invoking configured transformations on model elements or resources in the workspace, threadsafe execution of transformation, operation on already loaded and centrally managed models rather than loading models for each transformation run spearately, transformation progress indication through Eclipse progress view and/or ProgressService dialog, automatic refresh of workspace and view to display model resources/elements resulting from transformation, creation of error markers on input files indicating problems encountered during transformation, label decorator for advertising such problems in tree-based views.
As more or less the same functions are needed for integrating plenty of other technologies, I consider that capability should be provided once for all by Sphinx rather than individually by each particular technology.</t>
        </r>
      </text>
    </comment>
    <comment ref="C44" authorId="0">
      <text>
        <r>
          <rPr>
            <b/>
            <sz val="9"/>
            <color indexed="81"/>
            <rFont val="Calibri"/>
            <family val="2"/>
          </rPr>
          <t>Toby McClean:</t>
        </r>
        <r>
          <rPr>
            <sz val="9"/>
            <color indexed="81"/>
            <rFont val="Calibri"/>
            <family val="2"/>
          </rPr>
          <t xml:space="preserve">
I think that this can be collapsed into 4.1</t>
        </r>
      </text>
    </comment>
    <comment ref="F46" authorId="0">
      <text>
        <r>
          <rPr>
            <b/>
            <sz val="9"/>
            <color indexed="81"/>
            <rFont val="Calibri"/>
            <family val="2"/>
          </rPr>
          <t>Toby McClean:</t>
        </r>
        <r>
          <rPr>
            <sz val="9"/>
            <color indexed="81"/>
            <rFont val="Calibri"/>
            <family val="2"/>
          </rPr>
          <t xml:space="preserve">
The output model(s) or model elements(s) that result from executing the transformation.</t>
        </r>
      </text>
    </comment>
    <comment ref="F47" authorId="0">
      <text>
        <r>
          <rPr>
            <b/>
            <sz val="9"/>
            <color indexed="81"/>
            <rFont val="Calibri"/>
            <family val="2"/>
          </rPr>
          <t>Toby McClean:</t>
        </r>
        <r>
          <rPr>
            <sz val="9"/>
            <color indexed="81"/>
            <rFont val="Calibri"/>
            <family val="2"/>
          </rPr>
          <t xml:space="preserve">
This trace is a map of source element(s) + transformation rule to the target element(s)</t>
        </r>
      </text>
    </comment>
    <comment ref="F48" authorId="0">
      <text>
        <r>
          <rPr>
            <b/>
            <sz val="9"/>
            <color indexed="81"/>
            <rFont val="Calibri"/>
            <family val="2"/>
          </rPr>
          <t>Toby McClean:</t>
        </r>
        <r>
          <rPr>
            <sz val="9"/>
            <color indexed="81"/>
            <rFont val="Calibri"/>
            <family val="2"/>
          </rPr>
          <t xml:space="preserve">
So that if the target model already exists that the user can merge the new target model with the existing one</t>
        </r>
      </text>
    </comment>
    <comment ref="C52" authorId="0">
      <text>
        <r>
          <rPr>
            <b/>
            <sz val="9"/>
            <color indexed="81"/>
            <rFont val="Calibri"/>
            <family val="2"/>
          </rPr>
          <t>Toby McClean:</t>
        </r>
        <r>
          <rPr>
            <sz val="9"/>
            <color indexed="81"/>
            <rFont val="Calibri"/>
            <family val="2"/>
          </rPr>
          <t xml:space="preserve">
Not sure that I understand how this one is a M2T requirement. This is actually a requirement on the transformation author.</t>
        </r>
      </text>
    </comment>
  </commentList>
</comments>
</file>

<file path=xl/comments8.xml><?xml version="1.0" encoding="utf-8"?>
<comments xmlns="http://schemas.openxmlformats.org/spreadsheetml/2006/main">
  <authors>
    <author>Toby McClean</author>
    <author>Stephan Eberle</author>
  </authors>
  <commentList>
    <comment ref="E4" authorId="0">
      <text>
        <r>
          <rPr>
            <b/>
            <sz val="9"/>
            <color indexed="81"/>
            <rFont val="Calibri"/>
            <family val="2"/>
          </rPr>
          <t>Toby McClean:</t>
        </r>
        <r>
          <rPr>
            <sz val="9"/>
            <color indexed="81"/>
            <rFont val="Calibri"/>
            <family val="2"/>
          </rPr>
          <t xml:space="preserve">
Transformation utilities perform routine tasks and facility in the authoring of new transformations. For example, a transformation utlity could check the permissions on the source and targets of the transformation.</t>
        </r>
      </text>
    </comment>
    <comment ref="E5" authorId="0">
      <text>
        <r>
          <rPr>
            <b/>
            <sz val="9"/>
            <color indexed="81"/>
            <rFont val="Calibri"/>
            <family val="2"/>
          </rPr>
          <t>Toby McClean:</t>
        </r>
        <r>
          <rPr>
            <sz val="9"/>
            <color indexed="81"/>
            <rFont val="Calibri"/>
            <family val="2"/>
          </rPr>
          <t xml:space="preserve">
The name map specifies alternate names for target files and folders</t>
        </r>
      </text>
    </comment>
    <comment ref="E6" authorId="0">
      <text>
        <r>
          <rPr>
            <b/>
            <sz val="9"/>
            <color indexed="81"/>
            <rFont val="Calibri"/>
            <family val="2"/>
          </rPr>
          <t>Toby McClean:</t>
        </r>
        <r>
          <rPr>
            <sz val="9"/>
            <color indexed="81"/>
            <rFont val="Calibri"/>
            <family val="2"/>
          </rPr>
          <t xml:space="preserve">
A configuration validation rule(s) ensure that the values for configuration/control properties, input models and target models are valid in the context of the given transformation.</t>
        </r>
      </text>
    </comment>
    <comment ref="E7" authorId="0">
      <text>
        <r>
          <rPr>
            <b/>
            <sz val="9"/>
            <color indexed="81"/>
            <rFont val="Calibri"/>
            <family val="2"/>
          </rPr>
          <t>Toby McClean:</t>
        </r>
        <r>
          <rPr>
            <sz val="9"/>
            <color indexed="81"/>
            <rFont val="Calibri"/>
            <family val="2"/>
          </rPr>
          <t xml:space="preserve">
A configuration or control property allows the transformation user to provide additional information to the transformation in order to control its execution and output. There should be no limitations on the richness of these properties, that is they can be complex structures. The specific values provided to the transformation must be avaialble during the execution of the transformation.</t>
        </r>
      </text>
    </comment>
    <comment ref="E8" authorId="0">
      <text>
        <r>
          <rPr>
            <b/>
            <sz val="9"/>
            <color indexed="81"/>
            <rFont val="Calibri"/>
            <family val="2"/>
          </rPr>
          <t>Toby McClean:</t>
        </r>
        <r>
          <rPr>
            <sz val="9"/>
            <color indexed="81"/>
            <rFont val="Calibri"/>
            <family val="2"/>
          </rPr>
          <t xml:space="preserve">
The definition of the transformation and the rules that compose it should provide the author with some way of controlling the order in which things execute.</t>
        </r>
      </text>
    </comment>
    <comment ref="E9" authorId="0">
      <text>
        <r>
          <rPr>
            <b/>
            <sz val="9"/>
            <color indexed="81"/>
            <rFont val="Calibri"/>
            <family val="2"/>
          </rPr>
          <t>Toby McClean:</t>
        </r>
        <r>
          <rPr>
            <sz val="9"/>
            <color indexed="81"/>
            <rFont val="Calibri"/>
            <family val="2"/>
          </rPr>
          <t xml:space="preserve">
Authoer can add new rules and properties to an existing transformation. Also the ability to replace parts of the transformation.</t>
        </r>
      </text>
    </comment>
    <comment ref="E10" authorId="0">
      <text>
        <r>
          <rPr>
            <b/>
            <sz val="9"/>
            <color indexed="81"/>
            <rFont val="Calibri"/>
            <family val="2"/>
          </rPr>
          <t>Toby McClean:</t>
        </r>
        <r>
          <rPr>
            <sz val="9"/>
            <color indexed="81"/>
            <rFont val="Calibri"/>
            <family val="2"/>
          </rPr>
          <t xml:space="preserve">
This is a flag the user can set to indicate whether the transformation can be extended or not. It is similar to final on a class in Java.</t>
        </r>
      </text>
    </comment>
    <comment ref="E11" authorId="0">
      <text>
        <r>
          <rPr>
            <b/>
            <sz val="9"/>
            <color indexed="81"/>
            <rFont val="Calibri"/>
            <family val="2"/>
          </rPr>
          <t>Toby McClean:</t>
        </r>
        <r>
          <rPr>
            <sz val="9"/>
            <color indexed="81"/>
            <rFont val="Calibri"/>
            <family val="2"/>
          </rPr>
          <t xml:space="preserve">
The ability to set break points in the transformatino that pauses the execution of the tranformation when it reaches that point.
</t>
        </r>
      </text>
    </comment>
    <comment ref="E12" authorId="0">
      <text>
        <r>
          <rPr>
            <b/>
            <sz val="9"/>
            <color indexed="81"/>
            <rFont val="Calibri"/>
            <family val="2"/>
          </rPr>
          <t>Toby McClean:</t>
        </r>
        <r>
          <rPr>
            <sz val="9"/>
            <color indexed="81"/>
            <rFont val="Calibri"/>
            <family val="2"/>
          </rPr>
          <t xml:space="preserve">
This allows the transformation other to see the currently values of model elements and properties
</t>
        </r>
      </text>
    </comment>
    <comment ref="E13" authorId="0">
      <text>
        <r>
          <rPr>
            <b/>
            <sz val="9"/>
            <color indexed="81"/>
            <rFont val="Calibri"/>
            <family val="2"/>
          </rPr>
          <t>Toby McClean:</t>
        </r>
        <r>
          <rPr>
            <sz val="9"/>
            <color indexed="81"/>
            <rFont val="Calibri"/>
            <family val="2"/>
          </rPr>
          <t xml:space="preserve">
This allows the author to see the current execution stack of the transformation that is executing when it is stopped at a breakpoint.
</t>
        </r>
      </text>
    </comment>
    <comment ref="E14" authorId="0">
      <text>
        <r>
          <rPr>
            <b/>
            <sz val="9"/>
            <color indexed="81"/>
            <rFont val="Calibri"/>
            <family val="2"/>
          </rPr>
          <t>Toby McClean:</t>
        </r>
        <r>
          <rPr>
            <sz val="9"/>
            <color indexed="81"/>
            <rFont val="Calibri"/>
            <family val="2"/>
          </rPr>
          <t xml:space="preserve">
Provided functionality like JDT to step through the statements in the transformation.
</t>
        </r>
      </text>
    </comment>
    <comment ref="E33" authorId="0">
      <text>
        <r>
          <rPr>
            <b/>
            <sz val="9"/>
            <color indexed="81"/>
            <rFont val="Calibri"/>
            <family val="2"/>
          </rPr>
          <t>Toby McClean:</t>
        </r>
        <r>
          <rPr>
            <sz val="9"/>
            <color indexed="81"/>
            <rFont val="Calibri"/>
            <family val="2"/>
          </rPr>
          <t xml:space="preserve">
A specific configuration of a transformation refers to the ability to define and store values for configuration/control properites, the input model(s)/model element(s) and the target of the transformation.</t>
        </r>
      </text>
    </comment>
    <comment ref="E34" authorId="0">
      <text>
        <r>
          <rPr>
            <b/>
            <sz val="9"/>
            <color indexed="81"/>
            <rFont val="Calibri"/>
            <family val="2"/>
          </rPr>
          <t>Toby McClean:</t>
        </r>
        <r>
          <rPr>
            <sz val="9"/>
            <color indexed="81"/>
            <rFont val="Calibri"/>
            <family val="2"/>
          </rPr>
          <t xml:space="preserve">
A hierarchy of configurations allows the transformation user to define some base configurations that are reused/composed/specialized to create the configurations that are actually used in the execution of a transformation</t>
        </r>
      </text>
    </comment>
    <comment ref="E35" authorId="0">
      <text>
        <r>
          <rPr>
            <b/>
            <sz val="9"/>
            <color indexed="81"/>
            <rFont val="Calibri"/>
            <family val="2"/>
          </rPr>
          <t>Toby McClean:</t>
        </r>
        <r>
          <rPr>
            <sz val="9"/>
            <color indexed="81"/>
            <rFont val="Calibri"/>
            <family val="2"/>
          </rPr>
          <t xml:space="preserve">
The name map specifies alternate names for target files and folders</t>
        </r>
      </text>
    </comment>
    <comment ref="E36" authorId="0">
      <text>
        <r>
          <rPr>
            <b/>
            <sz val="9"/>
            <color indexed="81"/>
            <rFont val="Calibri"/>
            <family val="2"/>
          </rPr>
          <t>Toby McClean:</t>
        </r>
        <r>
          <rPr>
            <sz val="9"/>
            <color indexed="81"/>
            <rFont val="Calibri"/>
            <family val="2"/>
          </rPr>
          <t xml:space="preserve">
In order to make the user experience acceptable a user must be given an editor that is aware of the configuration/control properties, number and type of input model(s) or model element(s) and the number and type of output model(s)</t>
        </r>
      </text>
    </comment>
    <comment ref="E37" authorId="0">
      <text>
        <r>
          <rPr>
            <b/>
            <sz val="9"/>
            <color indexed="81"/>
            <rFont val="Calibri"/>
            <family val="2"/>
          </rPr>
          <t>Toby McClean:</t>
        </r>
        <r>
          <rPr>
            <sz val="9"/>
            <color indexed="81"/>
            <rFont val="Calibri"/>
            <family val="2"/>
          </rPr>
          <t xml:space="preserve">
This for example can be a progess bar that lets the user know what it is currently doing</t>
        </r>
      </text>
    </comment>
    <comment ref="E38" authorId="0">
      <text>
        <r>
          <rPr>
            <b/>
            <sz val="9"/>
            <color indexed="81"/>
            <rFont val="Calibri"/>
            <family val="2"/>
          </rPr>
          <t>Toby McClean:</t>
        </r>
        <r>
          <rPr>
            <sz val="9"/>
            <color indexed="81"/>
            <rFont val="Calibri"/>
            <family val="2"/>
          </rPr>
          <t xml:space="preserve">
When the user applies a transformation like generate C++ that the transformation takes into account the extensions that have been applied to it. That way a user does not have to know the structure of the transformation extensions.
</t>
        </r>
      </text>
    </comment>
    <comment ref="E39" authorId="1">
      <text>
        <r>
          <rPr>
            <b/>
            <sz val="8"/>
            <color indexed="81"/>
            <rFont val="Tahoma"/>
            <family val="2"/>
          </rPr>
          <t>Stephan Eberle:</t>
        </r>
        <r>
          <rPr>
            <sz val="8"/>
            <color indexed="81"/>
            <rFont val="Tahoma"/>
            <family val="2"/>
          </rPr>
          <t xml:space="preserve">
Includes things like actions for invoking configured transformations on model elements or resources in the workspace, threadsafe execution of transformation, operation on already loaded and centrally managed models rather than loading models for each transformation run spearately, transformation progress indication through Eclipse progress view and/or ProgressService dialog, automatic refresh of workspace and view to display model resources/elements resulting from transformation, creation of error markers on input files indicating problems encountered during transformation, label decorator for advertising such problems in tree-based views.
As more or less the same functions are needed for integrating plenty of other technologies, I consider that capability should be provided once for all by Sphinx rather than individually by each particular technology.</t>
        </r>
      </text>
    </comment>
    <comment ref="C44" authorId="0">
      <text>
        <r>
          <rPr>
            <b/>
            <sz val="9"/>
            <color indexed="81"/>
            <rFont val="Calibri"/>
            <family val="2"/>
          </rPr>
          <t>Toby McClean:</t>
        </r>
        <r>
          <rPr>
            <sz val="9"/>
            <color indexed="81"/>
            <rFont val="Calibri"/>
            <family val="2"/>
          </rPr>
          <t xml:space="preserve">
I think that this can be collapsed into 4.1</t>
        </r>
      </text>
    </comment>
    <comment ref="E46" authorId="0">
      <text>
        <r>
          <rPr>
            <b/>
            <sz val="9"/>
            <color indexed="81"/>
            <rFont val="Calibri"/>
            <family val="2"/>
          </rPr>
          <t>Toby McClean:</t>
        </r>
        <r>
          <rPr>
            <sz val="9"/>
            <color indexed="81"/>
            <rFont val="Calibri"/>
            <family val="2"/>
          </rPr>
          <t xml:space="preserve">
The output model(s) or model elements(s) that result from executing the transformation.</t>
        </r>
      </text>
    </comment>
    <comment ref="E47" authorId="0">
      <text>
        <r>
          <rPr>
            <b/>
            <sz val="9"/>
            <color indexed="81"/>
            <rFont val="Calibri"/>
            <family val="2"/>
          </rPr>
          <t>Toby McClean:</t>
        </r>
        <r>
          <rPr>
            <sz val="9"/>
            <color indexed="81"/>
            <rFont val="Calibri"/>
            <family val="2"/>
          </rPr>
          <t xml:space="preserve">
This trace is a map of source element(s) + transformation rule to the target element(s)</t>
        </r>
      </text>
    </comment>
    <comment ref="E48" authorId="0">
      <text>
        <r>
          <rPr>
            <b/>
            <sz val="9"/>
            <color indexed="81"/>
            <rFont val="Calibri"/>
            <family val="2"/>
          </rPr>
          <t>Toby McClean:</t>
        </r>
        <r>
          <rPr>
            <sz val="9"/>
            <color indexed="81"/>
            <rFont val="Calibri"/>
            <family val="2"/>
          </rPr>
          <t xml:space="preserve">
So that if the target model already exists that the user can merge the new target model with the existing one</t>
        </r>
      </text>
    </comment>
    <comment ref="C52" authorId="0">
      <text>
        <r>
          <rPr>
            <b/>
            <sz val="9"/>
            <color indexed="81"/>
            <rFont val="Calibri"/>
            <family val="2"/>
          </rPr>
          <t>Toby McClean:</t>
        </r>
        <r>
          <rPr>
            <sz val="9"/>
            <color indexed="81"/>
            <rFont val="Calibri"/>
            <family val="2"/>
          </rPr>
          <t xml:space="preserve">
Not sure that I understand how this one is a M2T requirement. This is actually a requirement on the transformation author.</t>
        </r>
      </text>
    </comment>
  </commentList>
</comments>
</file>

<file path=xl/sharedStrings.xml><?xml version="1.0" encoding="utf-8"?>
<sst xmlns="http://schemas.openxmlformats.org/spreadsheetml/2006/main" count="2622" uniqueCount="856">
  <si>
    <t>Creation of rules for rule based changes</t>
  </si>
  <si>
    <t>Not supported; there is no documentation on how to specify rule based change</t>
  </si>
  <si>
    <t>Automated detection of basic conflicts</t>
  </si>
  <si>
    <t>Not supported; but certainly needed. Large refactoring of debugger neccessary for improvement.</t>
  </si>
  <si>
    <t>Debugging - expression evaluations</t>
  </si>
  <si>
    <t>Define a specific configuration of a transformation</t>
    <phoneticPr fontId="8" type="noConversion"/>
  </si>
  <si>
    <t>Define a hierarchy of configurations</t>
    <phoneticPr fontId="8" type="noConversion"/>
  </si>
  <si>
    <t>Partially; more explicit documentation of this capability is needed</t>
  </si>
  <si>
    <t>Support of different types of SCM backends</t>
  </si>
  <si>
    <t>Transformation execution provides feedback to user, i.e., progress bar</t>
  </si>
  <si>
    <t>Supported; in form of console logging, improvement needed</t>
  </si>
  <si>
    <t>Applying an extended tranformation includes the extensions</t>
    <phoneticPr fontId="8" type="noConversion"/>
  </si>
  <si>
    <t>Supported; through extend/customize existing transformation</t>
  </si>
  <si>
    <t>Execution from within IDE</t>
  </si>
  <si>
    <t>Partially supported; Creation of launch configurations must be simplified or made avoidable, execution without need for separate workspace must be possible; needs integration with Sphinx service for running transformation from centrally managed models that are already loaded</t>
  </si>
  <si>
    <t>itemis
Geensys</t>
  </si>
  <si>
    <t>Execution from ANT script</t>
    <phoneticPr fontId="8" type="noConversion"/>
  </si>
  <si>
    <t>Execution from command line</t>
    <phoneticPr fontId="8" type="noConversion"/>
  </si>
  <si>
    <t>Execution through Java API</t>
    <phoneticPr fontId="8" type="noConversion"/>
  </si>
  <si>
    <t>Obtain target model(s)</t>
    <phoneticPr fontId="8" type="noConversion"/>
  </si>
  <si>
    <t>Supported; needs integration with Sphinx service for making target models centrally available and sharing them across different views and editors in the IDE without having to load them separately each time</t>
  </si>
  <si>
    <t>Obtain transformation trace</t>
    <phoneticPr fontId="8" type="noConversion"/>
  </si>
  <si>
    <t>Supported; basic functionality exists but improvements needed: automatic trace model but no UI support</t>
  </si>
  <si>
    <t>Integration with diff/merge</t>
    <phoneticPr fontId="8" type="noConversion"/>
  </si>
  <si>
    <t>Support for annotating/extending source model</t>
  </si>
  <si>
    <t>Not supported; should be realized in a standardized way, e.g., in the context of the proposed EFacet project</t>
  </si>
  <si>
    <t>User interface for adding/removing/editing source model annotations/extensions</t>
  </si>
  <si>
    <t>Capability to access and process information from source model annotations/extensions with transformation language</t>
  </si>
  <si>
    <t>Model-oriented dirty state management</t>
  </si>
  <si>
    <t>Editor-relative undo/redo contexts</t>
  </si>
  <si>
    <t xml:space="preserve">[CDO] Not supported yet but could be covered through leaf nodes that complement existing resource nodes containing model objects and could be used for storing binary/text files;
[CDO or Sphinx] Corresponding user interface support needs to be added; effort 3 PM implementation + test, 1 PM documentation
[MTF] Draft implementation of MFT server which automatically versions non-model artifacts on SCM system and model artifacts on repository available; currently based on SVN and Teneo; needs to be genereralized such as to support other SCM systems and CDO; also needs to be thoroughly tested; effort 3 PM implementation + test, 2 PM documentation
</t>
  </si>
  <si>
    <t>Versioning of tool components that are compatible with certain metamodel version ranges</t>
  </si>
  <si>
    <t xml:space="preserve">Automatic proposal and installation/update of tool components that fit the metamodel version behind models upon checkout </t>
  </si>
  <si>
    <t>[MTF] Not supported yet but planned in the scope of this project; should be implemented as an extension of the P2 provisioning service</t>
  </si>
  <si>
    <t>General requirement/theme; needs to be considered as criterion and individually taken into account in effort estimates for each specific requirement; cannot be globally analyzed and estimated in terms of effort</t>
  </si>
  <si>
    <t>Branching of sets of related model fragments (i.e., model fragments which are not directly referencing eachother but are anyway related, e.g. in terms of tracability)</t>
  </si>
  <si>
    <t>Sphinx
MTF
CDO</t>
  </si>
  <si>
    <t>Needs to be analyzed once repository types other than CDO have been identified; no reasonable effort estimate possible before that</t>
  </si>
  <si>
    <t>0. Platform architecture</t>
  </si>
  <si>
    <t>N/A; the language itself doesn’t support (i.e. the standard)</t>
    <phoneticPr fontId="8" type="noConversion"/>
  </si>
  <si>
    <t>Supported; possible through launch configurations</t>
    <phoneticPr fontId="8" type="noConversion"/>
  </si>
  <si>
    <t>Supported; through logging facilities</t>
  </si>
  <si>
    <t>Not supported; included in the ANT script estimate</t>
    <phoneticPr fontId="8" type="noConversion"/>
  </si>
  <si>
    <t>Xpand/MWE
Sphinx</t>
  </si>
  <si>
    <t>Basic functions exists</t>
  </si>
  <si>
    <t>Allow for the use of name maps</t>
    <phoneticPr fontId="8" type="noConversion"/>
  </si>
  <si>
    <t>Aspects extraction of copy of model from repository which can be used offline and reintegration of changes into repository at some later time covered by "A1. Version Management";
Aspect partial extraction/reintegration of models supported for models from SCM systems; not easily feasible for models in model repositories without risk of violating the model repository's refential integrity. Should be reconsidered at a later point in time based on a concrete use case such as to see if this capability is really necessary and to which extent. No further analysis and effort estimation possible based on currently available information.</t>
  </si>
  <si>
    <t>Seems to be a requirement without any particular relation to modeling; it therefore would be inappropriate to add corresponding services to the modeling platform; no effort estimates will be provided unless we can get some more specific use cases which illustrate the modeling-specific aspects to be addressed</t>
  </si>
  <si>
    <t>Covered  by "A5. Traceability"</t>
  </si>
  <si>
    <t>Covered by "A6. Migration / Support for different versions of a metamodel in the same environment (6 c))"</t>
  </si>
  <si>
    <t>EMF implementation of BPMN metamodel</t>
  </si>
  <si>
    <t>BPMN design tooling including graphical editors and process pattern validation constraints</t>
  </si>
  <si>
    <t>BPMN
GMF, Graphiti
EMF Validation</t>
  </si>
  <si>
    <t>Partially supported; a first version of EMF implementation of BPMN metamodel available, but still a lot of outstanding work and no official release yet</t>
  </si>
  <si>
    <t>A. Model Version Management (Life-cycle Support)
1. Managing versions on various model granularity, meta-model and instances</t>
  </si>
  <si>
    <t>UML RT model debugging</t>
  </si>
  <si>
    <t>Not supported; effort estimate assumes support for model level debugging in the modeling platform</t>
  </si>
  <si>
    <t>Rhapsody model debugging</t>
  </si>
  <si>
    <t>[Sphinx] Partially supported at model element level; some support for SVN Subversive client,  CVS, ClearCase still to be added
[EMF Compare] Supported at the file level provided the SCM is plugged into the Team API</t>
  </si>
  <si>
    <t>[Sphinx] Partially support at model element level ("Compare With/Latest from Repository"action already available others still to be added); model element aware extension/implementation of "Synchronizing" view in "Team Synchronizing" perspective required
[EMF Compare] Supported at the file level</t>
  </si>
  <si>
    <t>Partially supported; it appears as though this would be possible through the customization API, however, it could be made easier; effort estimate included in "Identification of rule based changes", see above</t>
  </si>
  <si>
    <t>Not supported; requires filter service that can be easily added to file-oriented Compare editor of Eclipse Platform as well as to model element aware Compare editor of Sphinx</t>
  </si>
  <si>
    <t>API to create a viewer listing all structural changes resulting from a model comparison which includes the filtering and grouping options as mentioned in section above.</t>
  </si>
  <si>
    <t>Not supported; need an easier way to select the structural change; required to be added to file-oriented Compare editor of Eclipse Platform as well as to model element aware Compare editor of Sphinx</t>
  </si>
  <si>
    <t>[MTF] Not supported yet but planned in the scope of this project; should be implemented as an extension of the P2 provisioning service; also requires an extensible capability to detect metamodel version behind models in SCM system or model repository; default implementation gets it from namespace of XML files or EPackages registered in CDO repository; applications must be enabled to contribute custom detectors through an extension point (e.g. for reading the metamodel version from a properties file)</t>
  </si>
  <si>
    <t>[CDO] Examplary implementations of CDO Repository Exploring perspective and Project Explorer integration available
[Sphinx] Provides required UI support for file-based models which can be enhanced to support models from repositories; however up to now the Sphinx platform relies on EMF Transaction ResourceSetListeners, i.e., adapters that listen to changes of the complete model, which need to be customized or substituted by a CDO compatible change listener service as to avoid performance and memory leak problems; requires functionality from "A6. Migration/Support for different versions of a metamodel in the same environment" 6c</t>
  </si>
  <si>
    <t>[CDO] Supported for GMF-based graphical syntax provided that a CDO-compatible Ecore implementation is made available and GMF Notation metamodel uses it; mainly covered by "D1. Standards Support / Support for the full UML 2 standard" E-Auth-1; some additional effort required for integrating CDO-compatible Ecore implementation with GMF
[CDO] Not supported for textual syntax; difficult to achieve because of non-model-based nature of whitespace information in textual models and different approaches to handling object identity in textual modeling and model repositories; not further analyzed here as it seems that textual modeling is not a high priority in the context of this study</t>
  </si>
  <si>
    <t>itemis, Geensys</t>
  </si>
  <si>
    <t>Not yet planned but should be added as new feature; can leverage and extend results from "Visualization of these relationships and traceability between model elements" 5.1 b), see above</t>
  </si>
  <si>
    <t>[Yakindu-Requirements]  Not yet planned but should be added as new feature; can leverage and extend results from "Visualization of these relationships and traceability between model elements" 5.1 b), see above</t>
  </si>
  <si>
    <t>Visalization of subset of traceability relationships that are affected by incoming model changes</t>
  </si>
  <si>
    <t>Partially supported; there is no explicit documentation describing how to  using an SCM</t>
  </si>
  <si>
    <t>Obeo</t>
  </si>
  <si>
    <t>Integration with existing open source BPMN process engine (e.g., jBPM at JBoss or Activiti)</t>
  </si>
  <si>
    <t>Effort same as in "Alternative 1: UML profile for BPMN", see above</t>
  </si>
  <si>
    <t>Addition of change descriptions of modified models to active Mylyn task context</t>
  </si>
  <si>
    <t>View that enables users to inspect model modifications that are associated with active Mylyn task context</t>
  </si>
  <si>
    <t>Ability to generate a customizable report for model modifications that are associated with one or serveral Mylyn task contexts selected by the user</t>
  </si>
  <si>
    <t>Evalutation of differences between metamodel versions</t>
  </si>
  <si>
    <t>Not explicitly mentioned in architecture</t>
  </si>
  <si>
    <t>Versioning of metamodels and instances</t>
  </si>
  <si>
    <t>300 000 model objects in 7000 resources</t>
  </si>
  <si>
    <t>Task-focused Modeling &amp; Auditing
Task Repository Interface</t>
  </si>
  <si>
    <t>Task-focused Modeling &amp; Auditing
Task Repository Interface
Access Control</t>
  </si>
  <si>
    <t>Task Repository Interface</t>
  </si>
  <si>
    <t>Traceability
Task Repository Interface</t>
  </si>
  <si>
    <t>2.1</t>
  </si>
  <si>
    <t>any</t>
  </si>
  <si>
    <t>Papyrus
UML 2
OCL</t>
  </si>
  <si>
    <t>Xtext(?)
JDT(?)</t>
  </si>
  <si>
    <t>OCL
Papyrus</t>
  </si>
  <si>
    <t>2.2</t>
  </si>
  <si>
    <t>Ability to select and apply appropriate model transformation template to one or several models</t>
  </si>
  <si>
    <t>5.2</t>
  </si>
  <si>
    <t>BIRT
Sphinx</t>
  </si>
  <si>
    <t>2.3</t>
  </si>
  <si>
    <t>MXF</t>
  </si>
  <si>
    <t>Transformation</t>
  </si>
  <si>
    <t>Transformation
Workflow &amp; Build Support</t>
  </si>
  <si>
    <t>Code Generation
Traceability (?)</t>
  </si>
  <si>
    <t>Code Generation
Transformation
Editor Management</t>
  </si>
  <si>
    <t>Code Generation
Transformation
Document &amp; Report Generation</t>
  </si>
  <si>
    <t>Why is OCL/EMF Validation needed here?</t>
  </si>
  <si>
    <t>4.1</t>
  </si>
  <si>
    <t>4.2</t>
  </si>
  <si>
    <t>4.3</t>
  </si>
  <si>
    <t>To be added to architecture</t>
  </si>
  <si>
    <t>Sphinx
Yakindu-Requirements</t>
  </si>
  <si>
    <t>EMF Transaction
Sphinx
Yakindu-Requirements</t>
  </si>
  <si>
    <t>Support of upcoming OMG ReqIF standard
(orginiating from existing RIF standard, metamodel for expressing and exchanging requirements)</t>
  </si>
  <si>
    <t>3.1</t>
  </si>
  <si>
    <t>10</t>
  </si>
  <si>
    <t>Supported; development ongoing and first version expected in early 2011; additional effort required for industry quality implementation</t>
  </si>
  <si>
    <t>Supported for text documents, e.g., source code etc.; development ongoing and first version expected in early 2011; additional effort required for industry quality implementation</t>
  </si>
  <si>
    <t>Not supported; need to provide document format and use case specific tracepoint providers</t>
  </si>
  <si>
    <t>Ability to link model element to documents (HTML/XML/PDF/WORD)</t>
  </si>
  <si>
    <t>Partially supported through ReqIF import capability; substantial additional effort required if direct connection to DOORS is needed</t>
  </si>
  <si>
    <t>Partially supported through ReqIF import capability; substantial additional effort required if direct connection to ReqPro is needed</t>
  </si>
  <si>
    <t>[Yakindu-Requirements] Not yet planned but should be added as new feature; can reuse change notification services provided by EMF Transaction or Sphinx</t>
  </si>
  <si>
    <t>[Yakindu-Requirements] Provides implementation for former RIF standard; needs to be updated when ReqIF has been released 
[Sphinx or Yakindu-Requirements] Integration with Workspace Management for accomodating ReqIF models in parallel to other models in the same workspace</t>
  </si>
  <si>
    <t>Capability to restrict access to final model elements and fragments to read-only</t>
  </si>
  <si>
    <t>Capability to manage access priviledges to final model elements and fragments (i.e., read-only or read-write) according to user profiles</t>
  </si>
  <si>
    <t>Creation of traceability relationships between two elements in a same model instance</t>
  </si>
  <si>
    <t>Creation of traceability relationships between two elements in different model instances that are based on the same metamodel</t>
  </si>
  <si>
    <t>Creation of traceability relationships between two elements in different model instances that are based on different metamodels</t>
  </si>
  <si>
    <t>Yakindu-Requirements</t>
  </si>
  <si>
    <t>[Yakindu-Requirements] Not yet planned but should be added as new feature</t>
  </si>
  <si>
    <t>Not yet planned but should be added as new feature</t>
  </si>
  <si>
    <t>Support in UML2 tooling for execution and animation</t>
  </si>
  <si>
    <t>Not clear what this requirement exactly means</t>
  </si>
  <si>
    <t>Ability to specify the users who are entitled to do reviews when having logged in as a user with sufficient priviledges (e.g., via some review management extension to Mylyn Task Repositories view)</t>
  </si>
  <si>
    <t>Capability to authenticate users when they connect to task repository, i.e., to identify them through an interactive or automated login process</t>
  </si>
  <si>
    <t>Capability to authenticate users when they connect to model repository, i.e., to identify them through an interactive or automated login process</t>
  </si>
  <si>
    <t>Ability to specify the users who are entitled to mark model elements or fragments as final when having logged in as a user with sufficient priviledges</t>
  </si>
  <si>
    <t>Sphinx
CDO</t>
  </si>
  <si>
    <t>Capacity to authorize finalization requests for model elements or fragments and reject such requests when a non-authorized user attempts to submit them</t>
  </si>
  <si>
    <t>Not supported; 
[CDO or Sphinx] Some sort of approval/finalization meta model should be defined which can be instantiated in the repository and used to define which object instances are marked as final; an adequate user interface for authoring such approval/finalization models (e.g. form editor, properties view, etc.) should be provided along with that</t>
  </si>
  <si>
    <t>Not supported; 
[CDO or Sphinx] Could reuse access control meta model from "A1. Version Management / Support of muli-user and distributed development teams" to control which users have access to approval/finalization model mentioned above</t>
  </si>
  <si>
    <t>Capability to select successfully reviewed model elements or fragments and mark them as final and to persist and share this information in underlying model repository</t>
  </si>
  <si>
    <t>[Yakindu-Requirements] Supported; development ongoing and first version expected in early 2011; additional effort required for industry quality implementation
[Sphinx or Yakindu-Requirements] Should provide tracepoint providers supporting tracability relationships to models managed in Sphinx</t>
  </si>
  <si>
    <t>Capability to associate user profiles with access priviledges, i.e., to define which kind of changes on which parts of a model the users of each profile are allowed to do</t>
  </si>
  <si>
    <t>Capability to authorize users when they read/write the repository, i.e., to approve or deny the part of the model they attempt to access and the kind of change they are about to do according to their associated user profile</t>
  </si>
  <si>
    <t>Capability to work in connected (online) mode enabling instant check-in of own changes and instant feedback about changes/conflicts created by other users working on same repository</t>
  </si>
  <si>
    <t>Capability to work in disconnected (offline) mode including support for later check-in of changes/feedback of changes from other users</t>
  </si>
  <si>
    <t>Branching a complete models</t>
  </si>
  <si>
    <t>Branching of model fragments (e.g., a model object and its containments)</t>
  </si>
  <si>
    <t>Branching of individual model objects</t>
  </si>
  <si>
    <t>Support for model repositories (i.e., databases)</t>
  </si>
  <si>
    <t>Support for file repositories (i.e., conventional SCM systems)</t>
  </si>
  <si>
    <t>Capability to retrieve/submit models from different repository types in parallel</t>
  </si>
  <si>
    <t>Capability to manage projects containing models and non-model resources (e.g., source code, documentation, etc.)</t>
  </si>
  <si>
    <t>Graphical display of changes</t>
  </si>
  <si>
    <t>Capability to merge approved model changes to another branch of the model repository</t>
  </si>
  <si>
    <t>Capability to define and enforce individual access priviledges for each branch such as to provide personal development branches, team integration branches, and company wide publication branches</t>
  </si>
  <si>
    <t>Covered by "A1. VersionManagement / Branching of model instances"</t>
  </si>
  <si>
    <t>4. End-to-End project support from business architecture to code and testing</t>
  </si>
  <si>
    <t>[Yakindu-Requirements] Provides draft implementation for former RIF standard; needs to be updated when ReqIF has been released and improved to reach industrial quality level</t>
  </si>
  <si>
    <t>[Papyrus] Not supported</t>
  </si>
  <si>
    <t>[MXF] Not supported</t>
  </si>
  <si>
    <t>Support of a basic virtual machine for UML structure and behaviour</t>
  </si>
  <si>
    <t>Support for constitution and configuration of new tools suites for use by a team or enterprise</t>
  </si>
  <si>
    <t>2.2 b)</t>
  </si>
  <si>
    <t>Support for raising warnings when certain critical situations or events occur</t>
  </si>
  <si>
    <t>Support merge of concrete (graphical or textual) syntax and abstract syntax (semantics)</t>
  </si>
  <si>
    <t>Support of automatic bulk merge operations</t>
  </si>
  <si>
    <t>2.1 b)</t>
  </si>
  <si>
    <t>Available in Sphinx Initial Contribution</t>
  </si>
  <si>
    <t>Automatic detection of inconsistencies in merged model and decorations identifying those</t>
  </si>
  <si>
    <t>Support for different external change request systems</t>
  </si>
  <si>
    <t>Papyrus
UML 2
OCL</t>
    <phoneticPr fontId="10" type="noConversion"/>
  </si>
  <si>
    <t>Papyrus
UML 2
OCL</t>
    <phoneticPr fontId="10" type="noConversion"/>
  </si>
  <si>
    <t xml:space="preserve">Rhapsody profile </t>
    <phoneticPr fontId="10" type="noConversion"/>
  </si>
  <si>
    <t>Rhapsody code generator</t>
    <phoneticPr fontId="10" type="noConversion"/>
  </si>
  <si>
    <t>Rhapsody model animation</t>
    <phoneticPr fontId="10" type="noConversion"/>
  </si>
  <si>
    <t>Support debugging at the model level a system running on a target platform</t>
    <phoneticPr fontId="10" type="noConversion"/>
  </si>
  <si>
    <t>Support debugging at the model level of a simulation of a system</t>
    <phoneticPr fontId="10" type="noConversion"/>
  </si>
  <si>
    <t>Support debugging of individual instances of elements in a model</t>
    <phoneticPr fontId="10" type="noConversion"/>
  </si>
  <si>
    <t>Support storing state of debug/test harnesses</t>
    <phoneticPr fontId="10" type="noConversion"/>
  </si>
  <si>
    <t>Support restoring state of debug/test harnesses</t>
    <phoneticPr fontId="10" type="noConversion"/>
  </si>
  <si>
    <t>Record execution of system</t>
    <phoneticPr fontId="10" type="noConversion"/>
  </si>
  <si>
    <t>Record simulation of system</t>
    <phoneticPr fontId="10" type="noConversion"/>
  </si>
  <si>
    <t>Replay recording</t>
    <phoneticPr fontId="10" type="noConversion"/>
  </si>
  <si>
    <t>Covered by "D4. M2T-BIRT"</t>
  </si>
  <si>
    <t>UML model authoring (deployment, object, package, use case, activity, state machine, communication, sequence and interaction overview diagrams)</t>
    <phoneticPr fontId="10" type="noConversion"/>
  </si>
  <si>
    <t xml:space="preserve">UML RT profile </t>
    <phoneticPr fontId="10" type="noConversion"/>
  </si>
  <si>
    <t>UML RT code generator</t>
    <phoneticPr fontId="10" type="noConversion"/>
  </si>
  <si>
    <t>UML RT model animation</t>
    <phoneticPr fontId="10" type="noConversion"/>
  </si>
  <si>
    <t xml:space="preserve">Import of a configuration description and automated composition and configuration of corresponding tool suite </t>
  </si>
  <si>
    <t>Support to test a new configurations before introduction in operational environment (e.g. completness of dependencies, exlusion of tool version conflicts, etc.)</t>
  </si>
  <si>
    <t>Means to formally describe (model) the composition of a tool suite including necessary authoring tool support</t>
  </si>
  <si>
    <t>Means to formally describe (model) the configuration of the tools including necessary authoring tool support</t>
  </si>
  <si>
    <t>Reflection of model changes in connected model elements or artifacts (notifier/listener service)</t>
  </si>
  <si>
    <t>Support for extraction of partial view of model from repository and reintegration of updated view</t>
  </si>
  <si>
    <t>Support for different types of models during different steps of the software development lifecycle</t>
  </si>
  <si>
    <t>1.2 b)</t>
  </si>
  <si>
    <t>3.2 b)</t>
  </si>
  <si>
    <t>Traceability between model elements and non-model artifacts</t>
  </si>
  <si>
    <t>2. Quality checks for models</t>
  </si>
  <si>
    <t>Capability to determine how those evolved over time (project history)</t>
  </si>
  <si>
    <t>yes</t>
  </si>
  <si>
    <t>Support for adding new tools/capabilities to existing tools suites</t>
  </si>
  <si>
    <t>2.2 a)</t>
  </si>
  <si>
    <t>Support code generation and debugging on different target platforms</t>
    <phoneticPr fontId="10" type="noConversion"/>
  </si>
  <si>
    <t>Compare &amp; Merge</t>
  </si>
  <si>
    <t>All MP services must be applicable to user-defined domain specific modeling languages</t>
  </si>
  <si>
    <t>View that enables users to inspect model modifications that have been accumulated since last save including filtering to hide irrelevant changes</t>
  </si>
  <si>
    <t>User interface support for specifying notification filter conditions in a convenient way (i.e., using some query language, without writing Java code)</t>
  </si>
  <si>
    <t>Sphinx
BIRT
Xtext</t>
  </si>
  <si>
    <t>Covered by "Automatic persistence and reset of change descriptions when model is saved", see above</t>
  </si>
  <si>
    <t>Parallel work on different parts of a model and merge of resulting changes into a common model</t>
  </si>
  <si>
    <t>Via Eclipse team support and EMF Compare integration</t>
  </si>
  <si>
    <t>Support of semi-automatic transformation enabling users to interactively guide transformation engine as needed</t>
  </si>
  <si>
    <t>200 000 model objects and 900 000 references</t>
  </si>
  <si>
    <t>Non-functional requirement</t>
  </si>
  <si>
    <t>2. Toolset configuration and management</t>
  </si>
  <si>
    <t>Only for models from file-based SCM systems so far</t>
  </si>
  <si>
    <t>Modeling Platform Requirement</t>
  </si>
  <si>
    <t>Support for different model repository types</t>
  </si>
  <si>
    <t>General requirement/theme, not related to a specific service in architecture</t>
  </si>
  <si>
    <t>Version Management</t>
  </si>
  <si>
    <t>Indirectly through organizing model objects in resources</t>
  </si>
  <si>
    <t>Provisioning</t>
  </si>
  <si>
    <t>Support for the management of the users and user profiles and automated installation/configuration of tools corresponding to the users' role in their tool sets</t>
  </si>
  <si>
    <t>Automatic management of dependencies between tools when updating existing ones or installing new ones (e.g., automatic installation of dependent tools, detection of missing dependencies)</t>
  </si>
  <si>
    <t>Support for evaluating OCL constraint(s)</t>
  </si>
  <si>
    <t>Compare and merge support for UML including the ability to see changes to stereotypes applied to an element</t>
    <phoneticPr fontId="10" type="noConversion"/>
  </si>
  <si>
    <t>Support for filtering changes</t>
    <phoneticPr fontId="10" type="noConversion"/>
  </si>
  <si>
    <t>User interface support within editor to select filters</t>
    <phoneticPr fontId="10" type="noConversion"/>
  </si>
  <si>
    <t>Filters using string patterns</t>
    <phoneticPr fontId="10" type="noConversion"/>
  </si>
  <si>
    <t>Ability to extend/add available filters</t>
    <phoneticPr fontId="10" type="noConversion"/>
  </si>
  <si>
    <t>Filter selection and configuration through preferences</t>
    <phoneticPr fontId="10" type="noConversion"/>
  </si>
  <si>
    <t>Level 2: Automatic migration based on metamodel change description</t>
  </si>
  <si>
    <t>Only useful when "Indication which metamodel changes are possible and which are not / Level 2: Automatic migration based on metamodel change description", see above, has been realized</t>
  </si>
  <si>
    <t>Identification "unallowed" metamodel change patterns entailing incompatibilities of model instances that cannot be covered by automatic model instance migration capabilities; implementation of a set of compatibility validation constraints capable of detecting metamodel changes matching these "unallowed" metamodel change patterns while metamodel is being authored</t>
  </si>
  <si>
    <t>Integration with Ecore Tools for automatically applying these compatibility validation constraints when metamodel is being authored</t>
  </si>
  <si>
    <t>Papyrus
UML 2
EMF Core
Sphinx
CDO
MXF</t>
  </si>
  <si>
    <t>[Sphinx] Extensible model converter service for models persisted in XML files available; converts XML elements before deserialization/after serialization; should be evolved towards a conversion of  AnyType objects to model objects after loading/model objects to AnyType objects before saving</t>
  </si>
  <si>
    <t>[Sphinx] Not supported</t>
  </si>
  <si>
    <t>1.0</t>
  </si>
  <si>
    <t>Overall Project Execution</t>
  </si>
  <si>
    <t>Editor support for presenting changes in a tree or flat structure. Editor support for grouping changes by EClass, physical file or repository and change type</t>
    <phoneticPr fontId="10" type="noConversion"/>
  </si>
  <si>
    <t>E-Comp-1 + E-Comp-2</t>
  </si>
  <si>
    <t>E-Comp-1 + E-Comp-2</t>
    <phoneticPr fontId="10" type="noConversion"/>
  </si>
  <si>
    <t>API to launch an Eclipse Model Compare editor with two specified versions of model files and be able to programmatically request the selection of a structural change based on a previously obtained location.</t>
  </si>
  <si>
    <t>Not supported;</t>
    <phoneticPr fontId="10" type="noConversion"/>
  </si>
  <si>
    <t>Filters for different atomic and "rule based" changes/differences</t>
    <phoneticPr fontId="10" type="noConversion"/>
  </si>
  <si>
    <t xml:space="preserve">Not supported; </t>
    <phoneticPr fontId="10" type="noConversion"/>
  </si>
  <si>
    <t>Supported; EMF compare diff model provides this through its match/diff engine and metamodel</t>
    <phoneticPr fontId="10" type="noConversion"/>
  </si>
  <si>
    <t>Public API to request a diff between to models providing the result as a list of structural differences or serialized to a file</t>
  </si>
  <si>
    <t>API to query the viewer for the list of visible changes (e.g. not filtered out)</t>
  </si>
  <si>
    <t>The type of elements returned in the list of structural differences shall offer an API to retrieve the Location information of the affected elements, this in order to trigger the selection of the affected elements in Project Explorer and Editor.</t>
  </si>
  <si>
    <t>The type of elements returned in the list of structural differences shall offer an API to retrieve the Meta model class (type) e.g. Documentation, stereotype)</t>
  </si>
  <si>
    <t>The type of elements returned in the list of structural differences shall offer an API to retrieve the modification type e.g. add, delete, change, move, separation/fragment, join/fragment)</t>
    <phoneticPr fontId="10" type="noConversion"/>
  </si>
  <si>
    <t>[Sphinx] Supported for file-based models; some enhancements necessary for repository-based models; need to add documentation (devopper guide in Eclipse Help)</t>
  </si>
  <si>
    <t>Support for tests of compatibility with the existing tools</t>
  </si>
  <si>
    <t>Covered by "Support to test a new configurations ...", see above</t>
  </si>
  <si>
    <t>Report of the current configuration of a tool suite by generating of a human readable configuration description</t>
  </si>
  <si>
    <t>Extensible model converter service enabling model instances to be migrated forth and back between different metamodel versions; capacity to implement and contribute user-defined model converters for specific metamodel version combinations; ability to provide a human readable description of the conversion strategy for each contributed model converter</t>
  </si>
  <si>
    <t>Capacity to select a particular model converter based on its description in case that multiple model converters for the same metamodel version combination are available</t>
  </si>
  <si>
    <t>Editor to define a specific configuration of a code generation, i.e., the UI of the Xpand launch configuration</t>
  </si>
  <si>
    <t>Code generation execution provides feedback to user, i.e., progress bar</t>
  </si>
  <si>
    <t>Supported; in form of console logging</t>
  </si>
  <si>
    <t>Applying an extended code generation includes the extensions</t>
  </si>
  <si>
    <t>Ability to use user-defined user prompts implemented in Java and provided via an extension point</t>
  </si>
  <si>
    <t>ATL
Sphinx
EFacet</t>
  </si>
  <si>
    <t>Supported; includes wizards and projects to guide the creation of new transformations</t>
  </si>
  <si>
    <t>itemis, Eike Stepper</t>
  </si>
  <si>
    <t>Geensys, itemis, Eike Stepper</t>
  </si>
  <si>
    <t>Geensys, itemis</t>
  </si>
  <si>
    <t>Zeligsoft, Kenn Hussey</t>
  </si>
  <si>
    <t>[EMF Compare] Not supported</t>
  </si>
  <si>
    <t>Partially supported; currently at version 2.2 of specification needs to be updated to 2.4; effort estimate included in "Support for the full UML 2 standard" E-Auth-1 / "UML2 metamodel support", see above</t>
  </si>
  <si>
    <t>Obeo, Zeligsoft</t>
  </si>
  <si>
    <t>Geensys, Zeligsoft</t>
  </si>
  <si>
    <t>Obeo, itemis, Eike Stepper</t>
  </si>
  <si>
    <t>Not supported; the standard Eclipse compare UI does not support this at this point so it would have be added; required to be added to file-oriented Compare editor of Eclipse Platform as well as to model element aware Compare editor of Sphinx</t>
  </si>
  <si>
    <t>Obeo, Zeligsoft, Geensys</t>
  </si>
  <si>
    <t>itemis, Tasktop, Eike Stepper</t>
  </si>
  <si>
    <t>Zeligsoft, itemis, Eike Stepper, Kenn Hussey</t>
  </si>
  <si>
    <t>1.0M3</t>
  </si>
  <si>
    <t>API support for integrations</t>
  </si>
  <si>
    <t>Supported by commercial Tasktop tools only; could be redeveloped in open source but only upon specific request</t>
  </si>
  <si>
    <t>Enhancement of EMF Validation and/or integration with Sphinx for obtaining advanced visualization of compatibility validation results (e.g. through Problem view entries, label decoration of tree-based views, etc.)</t>
  </si>
  <si>
    <t>Capacity to handle such model instances being based on the same metamodel</t>
  </si>
  <si>
    <t>Capacity to handle such model instances being based on different versions the same metamodel</t>
  </si>
  <si>
    <t>Capacity to handle such model instances being based on different metamodels</t>
  </si>
  <si>
    <t>Define a specific configuration of a transformation</t>
  </si>
  <si>
    <t>Editor to define a specific configuration of a code generation, i.e., the UI of the Acceleo launch configuration</t>
  </si>
  <si>
    <t>Applying an extended tranformation includes the extensions</t>
    <phoneticPr fontId="8" type="noConversion"/>
  </si>
  <si>
    <t>Supported; compiles to an OMG MTL engine (both a strict compliance and a more pragmatic compliance)</t>
  </si>
  <si>
    <t>Creation of new model transformations and transformation rules</t>
    <phoneticPr fontId="8" type="noConversion"/>
  </si>
  <si>
    <t>Partially supported, UI Support needed</t>
  </si>
  <si>
    <t>Extend/customize existing transformation</t>
    <phoneticPr fontId="8" type="noConversion"/>
  </si>
  <si>
    <t>Partially supported; documentation is provided for how to control the compilation but it is incomplete for the exact differences between strict and pragmatic modes</t>
  </si>
  <si>
    <t>Supported; supports a standard set of refactorings</t>
  </si>
  <si>
    <t>Supported; standard set of refactorings are documented</t>
  </si>
  <si>
    <t>Not supported; ODA driver for EMF needed, using Sphinx infrastructure for loading EMF models from files or repositories</t>
  </si>
  <si>
    <t>Editor to define a specific configuration of a transformation</t>
    <phoneticPr fontId="8" type="noConversion"/>
  </si>
  <si>
    <t>Documentation</t>
  </si>
  <si>
    <t>Scalability</t>
  </si>
  <si>
    <t>Interoperability</t>
  </si>
  <si>
    <t>General requirement/theme, cannot be analyzed as an individual item</t>
  </si>
  <si>
    <t>A. Model Version Management (Life-cycle Support)</t>
  </si>
  <si>
    <t>B. Model Audit Support</t>
  </si>
  <si>
    <t>C. Core Platform Features for Enterprise Use</t>
  </si>
  <si>
    <t>D. Flexible Content Support</t>
  </si>
  <si>
    <t>E. Governance</t>
  </si>
  <si>
    <t>F. Host and Target Debugging</t>
  </si>
  <si>
    <t>Alternative 1: Extensible Model Converter service</t>
  </si>
  <si>
    <t>Total Estimated Gap Effort [PM]</t>
  </si>
  <si>
    <t>Potential Developer Group</t>
  </si>
  <si>
    <t>Category</t>
  </si>
  <si>
    <t>Model repository support, in particular CDO</t>
  </si>
  <si>
    <t>Update of UML2 and Papyrus user and developer documentation wrt model repository support</t>
  </si>
  <si>
    <t>Integration of Papyrus with modeling IDE services provided by Sphinx (in particular persistence, scoping, model management, indexing, workspace management, editor management and navigation)</t>
  </si>
  <si>
    <t>Currently Papyrus, in particular the Papyrus Backbone, and Sphinx are partially overlapping; a detailed Papyrus/Sphinx gap analysis followed by a refactoring/migration of overlapping parts in Papyrus/Sphinx need to be done</t>
  </si>
  <si>
    <t>Update of user and developer documentation wrt changes resulting from Papyrus/Sphinx integration</t>
  </si>
  <si>
    <t>Metamodel support</t>
    <phoneticPr fontId="6" type="noConversion"/>
  </si>
  <si>
    <t>Static profile definition</t>
    <phoneticPr fontId="6" type="noConversion"/>
  </si>
  <si>
    <t>Dynamic profile definition</t>
    <phoneticPr fontId="6" type="noConversion"/>
  </si>
  <si>
    <t>Automatic application of appropriate/selected model converter when loading/saving model instances</t>
  </si>
  <si>
    <t>Capacity to configure metamodel version to be used when model is saved/persisted (e.g. via workspace preferences or project properties)</t>
  </si>
  <si>
    <t>Alternative 2: Automatic migration based on metamodel change description</t>
  </si>
  <si>
    <t>EAdapt
Ecore Tools
Sphinx</t>
  </si>
  <si>
    <t>Integration with Ecore Tools for conveniently creating such change descriptions while metamodel is being authored</t>
  </si>
  <si>
    <t>Capability to apply enriched change descriptions to model instances with corresponding old version so as to migrate them to corresponding new version (e.g., through a model converter according to approach 1 which interprets enriched change descriptions or by generating model converters according to approach 1 from enriched change descriptions)</t>
  </si>
  <si>
    <t>Based on "2. Analysis of model changes / File output describing the model change issued when user-definable change patterns occur" 2.1 b)</t>
  </si>
  <si>
    <t>Creation of traceability relationships between model elements and non-model artifacts (e.g., documents, source code) or particular sections in a non-model artifacts (by adding annotations to affected model elements and non-model artifact sections)</t>
  </si>
  <si>
    <t>Visualization of traceability relationships to non-model artifacts</t>
  </si>
  <si>
    <t>Analysis of traceability relationships to non-model artifacts</t>
  </si>
  <si>
    <t>Versioning of sets of related model fragments (i.e., model fragments which are not directly referencing eachother but are anyway related, e.g. in terms of tracability)</t>
  </si>
  <si>
    <t>Capability to automatically include concrete (graphical or textual) syntax when versioning abstract syntax (semantics)</t>
  </si>
  <si>
    <t>Support for retrieve/submit models to a repository on a remote machine</t>
  </si>
  <si>
    <t>Capability to define user profiles</t>
  </si>
  <si>
    <t>Target Milestone</t>
  </si>
  <si>
    <t>Geensys</t>
  </si>
  <si>
    <t>Not supported; 
[CDO] A default implementation for a server-side user management module should be made available</t>
  </si>
  <si>
    <t>[CDO] Partially supported through possibility to contribute a server-side user manager; 
[CDO] Should be extended by a default implementation for such a user manager; effort estimate included in "Capability to define user profiles...", see above</t>
  </si>
  <si>
    <t>30</t>
  </si>
  <si>
    <t>20</t>
  </si>
  <si>
    <t>1.0M1</t>
  </si>
  <si>
    <t>1.0M2</t>
  </si>
  <si>
    <t>Total Requirement effort for 2011 [PM]</t>
  </si>
  <si>
    <t>P4 .. P5 Requirement Effort [PM]</t>
  </si>
  <si>
    <t>P1 .. P3 Requirement Effort [PM]</t>
  </si>
  <si>
    <t>Requirement Effort for 1.0M3 [PM]</t>
  </si>
  <si>
    <t>Requirement Effort for 1.0M2 [PM]</t>
  </si>
  <si>
    <t>Requirement Effort for 1.0M1 [PM]</t>
  </si>
  <si>
    <t>Total Requirement Effort for 2011 [PM]</t>
  </si>
  <si>
    <t>Total Requirement Effort [PM]</t>
  </si>
  <si>
    <t>Requirement Effort for 1.0 [PM]</t>
  </si>
  <si>
    <t>Sphinx
Xtext</t>
  </si>
  <si>
    <t>1.1</t>
  </si>
  <si>
    <t>Ecore Tools
EMF Validation
Sphinx</t>
  </si>
  <si>
    <t>EMF Core
CDO
Sphinx</t>
  </si>
  <si>
    <t>Out of the box support of industry standards UML, BPMN and SysML</t>
  </si>
  <si>
    <t>MTF
P2
Sphinx</t>
  </si>
  <si>
    <t>Ability to select and apply appropriate generation template to one or several models</t>
  </si>
  <si>
    <t>4.2 (proposed)</t>
  </si>
  <si>
    <t>5.4 (proposed)</t>
  </si>
  <si>
    <t>Requirement</t>
  </si>
  <si>
    <t>OpenSource Tool(s) Evaluated</t>
  </si>
  <si>
    <t>Criteria</t>
  </si>
  <si>
    <t>Based on "Automatic tracking and reporting of changes between two different versions (-&gt; states) of a model" (2.1 a))</t>
  </si>
  <si>
    <t>Scalable change notification and handling service supporting complex customizable filter conditions</t>
  </si>
  <si>
    <t>Automatic generation of change report based on predefined custom template when notification filter condition is matched</t>
  </si>
  <si>
    <t>Based on "Scalable change notification and handling service supporting complex customizable filter conditions" (2.1 b))</t>
  </si>
  <si>
    <t>Automatic generation of generated artifacts behind changed model elements based on predefined custom code generation templates when notification filter condition is matched</t>
  </si>
  <si>
    <t>Support for 3-way merge</t>
    <phoneticPr fontId="7" type="noConversion"/>
  </si>
  <si>
    <t>EMF Compare/Merge
Sphinx</t>
  </si>
  <si>
    <t>Not supported</t>
  </si>
  <si>
    <t>Support for 2-way merge</t>
  </si>
  <si>
    <t>Supported</t>
  </si>
  <si>
    <t>OCL language support</t>
  </si>
  <si>
    <t>Support for the OMG standard SysML profile</t>
  </si>
  <si>
    <t>Automatic notification of author(s) when a change has been approved/rejected</t>
  </si>
  <si>
    <t>Capability to record which user has conducted a review (approval/rejection) on corresponding Mylyn task</t>
  </si>
  <si>
    <t>Capability to query Mylyn tasks wrt their review state (e.g., all Mylyn tasks that have been reviewed/not reviewed, reviewed/approved/rejected by a certain user, etc.)</t>
  </si>
  <si>
    <t>Ability to store review related task data in underlying task repository (e.g., Bugzilla, Trac, JIRA, ClearQuest, Quality Center, etc.)</t>
  </si>
  <si>
    <t>Capacity to authorize review-related changes on Mylyn tasks and reject such changes when a non-authorized user attempts to submit them</t>
  </si>
  <si>
    <t>Commands &amp; Complex Operations,
Persistence,
Version Management</t>
  </si>
  <si>
    <t>Mylyn
Sphinx</t>
  </si>
  <si>
    <t>Mylyn</t>
  </si>
  <si>
    <t>Commands &amp; Complex Operations
Traceability</t>
  </si>
  <si>
    <t>Task-focused Modeling &amp; Auditing
Access Control</t>
  </si>
  <si>
    <t>Traceability
Access Control</t>
  </si>
  <si>
    <t>Capability to retrieve existing user and user profile definitions from external user management systems (e.g., LDAP, Active Directory)</t>
  </si>
  <si>
    <t>See "5. Traceability to identify connections between model elements, Use Case"</t>
  </si>
  <si>
    <t>Alternative 1: Direct link</t>
  </si>
  <si>
    <t>Partially supported; it appears as though this would be possible through the customization API, however, it could be made easier</t>
  </si>
  <si>
    <t>Not supported; there does not appear to be any documentation to explain to a user how add customized rules for diff and merge</t>
  </si>
  <si>
    <t>Support for user controllable merge</t>
    <phoneticPr fontId="7" type="noConversion"/>
  </si>
  <si>
    <t>Supported; the user is able to decide whether to accept the change or not</t>
  </si>
  <si>
    <t>Supported; this is documented as a standard Eclipse worklfow for the Compare editor</t>
  </si>
  <si>
    <t>Comparison/merge of model elements or fragments instead of entire resources/files</t>
  </si>
  <si>
    <t>[Sphinx] Some documentation still to be added</t>
  </si>
  <si>
    <t>Support for logical model merging</t>
    <phoneticPr fontId="7" type="noConversion"/>
  </si>
  <si>
    <t>Support for loading minimal set of resources/files</t>
    <phoneticPr fontId="7" type="noConversion"/>
  </si>
  <si>
    <t>Not supported; planned in Sphinx through model indexing service</t>
  </si>
  <si>
    <t>Operation on shared model instances in the workspace</t>
  </si>
  <si>
    <t>[Sphinx] Supported</t>
  </si>
  <si>
    <t>Some documentation still to be added</t>
  </si>
  <si>
    <t>View that enables users to inspect model modifications behind repository revisions that are associated with active Mylyn task context</t>
  </si>
  <si>
    <t>Ability to generate a customizable report for model modifications behind repository revisions that are associated with one or serveral Mylyn task contexts selected by the user</t>
  </si>
  <si>
    <t>Connection to different types of task management systems (e.g., Bugzilla, Trac, JIRA, ClearQuest, Quality Center)</t>
  </si>
  <si>
    <t>Connection to different types of ALM systems (e.g., IBM, HP and Microsoft)</t>
  </si>
  <si>
    <t>Not explicitly mentioned in architecture
Alternative 1: Direct link</t>
  </si>
  <si>
    <t>Not explicitly mentioned in architecture
Alternative 2:  Link via repository</t>
  </si>
  <si>
    <t>Discussion</t>
  </si>
  <si>
    <t>Est. Effort[PM]</t>
  </si>
  <si>
    <t>EMF Transaction
EMF Compare
Sphinx
BIRT</t>
  </si>
  <si>
    <t>Automatic update of change descriptions in case of undo/redo operations</t>
  </si>
  <si>
    <t>Automatic persistence and reset of change descriptions when model is saved</t>
  </si>
  <si>
    <t>Ability to export change desciption to file in workspace of file system</t>
  </si>
  <si>
    <t>Ability to generate a customizable report from a change description</t>
  </si>
  <si>
    <t>Ability for reviewer to approve change (e.g., by setting a flag on corresponding Mylyn task) or reject it and add some comments about the reason for that to corresponding Mylyn task</t>
  </si>
  <si>
    <t>Ability to enter review comments directly on/beside affected model element and have them automatically added to active Mylyn task</t>
  </si>
  <si>
    <t>Mylyn
Sphinx
CDO</t>
  </si>
  <si>
    <t>[CDO] Partially supported through generic service for application-defined read/write access hooks which can intercept and approve/reject each access; 
[CDO or Sphinx] A default implementation for such a hook which approves/denies read/write access attempts based on above mentioned access control model should be added; effort estimate included in "Capability to associate user profiles...", see above</t>
  </si>
  <si>
    <t xml:space="preserve">Not supported;
[Sphinx] Requires extension of editing domains to support model element level read-only accesses (currently only supported at resource level)
[CDO or Sphinx] Read/write access hook for approving/denying access attempts to final model elements based on above mentioned access control model </t>
  </si>
  <si>
    <t>Not supported; 
[CDO or Sphinx] Could reuse access control meta model from "A1. Version Management / Support of muli-user and distributed development teams" to define access priviledges to final model elements and fragments for users associated with a given user profile</t>
  </si>
  <si>
    <t>Eclipse Platform</t>
  </si>
  <si>
    <t>Supported by through External Tools launch configurations</t>
  </si>
  <si>
    <t xml:space="preserve">   </t>
  </si>
  <si>
    <t>Nothing to add</t>
  </si>
  <si>
    <t>Not supported; 
[CDO or Sphinx] Some sort of access control meta model should be defined which can be instantiated in the repository and used to define which object types and/or which object instances on which branch users associated with a given user profile are allowed to access; an adequate user interface for authoring such access control models (e.g. form editor, properties view, etc.) should be provided along with that</t>
  </si>
  <si>
    <t>Identification of atomic changes</t>
    <phoneticPr fontId="7" type="noConversion"/>
  </si>
  <si>
    <t>Identification of rule based changes</t>
    <phoneticPr fontId="7" type="noConversion"/>
  </si>
  <si>
    <t>Not supported; a CDO-compatible Ecore implementation mùst be made available and UML2 metamodel implementation must be based on it; performance and memory consumption impacts when using CDO compatible UML2 metamodel implementation with file-based UML2 models need to be investigated and eliminated or limited to an acceptable level</t>
  </si>
  <si>
    <t>Level 1: Extensible Model Converter service</t>
  </si>
  <si>
    <t>Total requirement effort [PM]</t>
  </si>
  <si>
    <t>Mylyn context bridge for EMF, i.e., integration of EMF Ecore model with the Mylyn Context degree-of-interest model</t>
  </si>
  <si>
    <t>Degree-of-interest highlighting and focussing for model elements in tree-based views</t>
  </si>
  <si>
    <t>Degree-of-interest highlighting and focussing for model elements in graphical editors</t>
  </si>
  <si>
    <t>Not supported; support for regular JFace viewers as well as common navigator views should be included</t>
  </si>
  <si>
    <t>Not supported; support for GEF figures and GMF diagrams should be included</t>
  </si>
  <si>
    <t>Highlighting and focussing for model elements related to review comments</t>
  </si>
  <si>
    <t>Based on "A1. VersionManagement"</t>
  </si>
  <si>
    <t>Alternative 2:  Link via model repository</t>
  </si>
  <si>
    <t>Link of Mylyn task context to relevant model repository revisions</t>
  </si>
  <si>
    <t>Capability to extract change description from differences between affected model repository revisions</t>
  </si>
  <si>
    <t>Based on "A4. ChangeAnalysis / Link of change request to resulting model changes (4.2) / Alternative 2:  Link via model repository"</t>
  </si>
  <si>
    <t>Not supported but planned to be started once the project restructuring of Mylyn and its evolution into a top-level project has been completed</t>
  </si>
  <si>
    <t>Not supported; effort estimate included in "Support of review cycles and approvals / Ability for authors to commit a change and submit it for review...", see above</t>
  </si>
  <si>
    <t>Ability for authors to commit a change and submit corresponding Mylyn task for review</t>
  </si>
  <si>
    <t>Automatic notification of reviewer(s) when a Mylyn task has been submitted for review</t>
  </si>
  <si>
    <t>Ability for reviewer to inspect latest change behind Mylyn task by comparing it to last approved version</t>
  </si>
  <si>
    <t>Not supported; needs documenation for all QVTo capabilities</t>
    <phoneticPr fontId="8" type="noConversion"/>
  </si>
  <si>
    <t>Imported Effort Budgets (see Staffing and Budgeting Plan A.1.xls for details)</t>
  </si>
  <si>
    <t>Capcity to filter or disable parts of the UI corresponding to features which are supported by metamodel version used in tooling but not by that behind persistence backend (i.e., metamodel version behind format of files in SCM system or metamodel version behind database schema in model repository) and cannot be handled by automatic model instance migration facilities</t>
  </si>
  <si>
    <t>[EAdapt] Draft implementaion will be available soon; substantial additional effort required for making a useful feature out of it</t>
  </si>
  <si>
    <t>Capability to obtain a description of the changes between two versions of a metamodel (by recording metamodel changes during authoring or by comparing two metamodel versions after authoring), and to enrich it with information as to how to automatically migrate existing instances</t>
  </si>
  <si>
    <t>[Sphinx] Partially supported</t>
  </si>
  <si>
    <t>Support for Mylyn task-based change set management in model repositories, in particular CDO (i.e., sort of Mylyn SCM connector for CDO)</t>
  </si>
  <si>
    <t>CDO
MTF
Sphinx
GMF</t>
  </si>
  <si>
    <t>Partially supported; currently at version 2.2 of specification needs to be updated to 2.4</t>
  </si>
  <si>
    <t>Partially supported; the diagrams are supported, however currently they reveal too much of the underlying UML metamodel which affects the user experience and productivity. Some of the usablity can be solved by customizing Papyrus while others such as show inherited parts in a structure diagram require further implementation work.`</t>
  </si>
  <si>
    <t>The end-user documentation is minimal and needs more examples and tutorials</t>
  </si>
  <si>
    <t>Supported; it is possible to turn on tracing to see the evaluation of OCL constraints but there is no interactive debugger</t>
  </si>
  <si>
    <t>Partially supported; some usability improvements</t>
  </si>
  <si>
    <t>Not supported; effort estimate assumes support for model simulation in the modeling platform</t>
  </si>
  <si>
    <t>This is a question of how the code generation templates are designed but not on the technology used for running them. The requirement therefore is deemd as not applicable.</t>
  </si>
  <si>
    <t>Define a specific configuration of a code generation, i.e., some sort of launch configuration for running Xpand without MWE</t>
  </si>
  <si>
    <t>Define a hierarchy of configurations</t>
    <phoneticPr fontId="8" type="noConversion"/>
  </si>
  <si>
    <t>Not supported;  Does not fit well into the Xpand context. Needs new concepts and implementation</t>
  </si>
  <si>
    <t>Define a name map</t>
    <phoneticPr fontId="8" type="noConversion"/>
  </si>
  <si>
    <t>Ability to embed user prompts in transformation templates at locations where choices have to be made</t>
  </si>
  <si>
    <t>Not supported; Needs UI support as well as feature itself</t>
  </si>
  <si>
    <t>Set of standard user prompts</t>
  </si>
  <si>
    <t>Not supported; the automated conflict detection is not described in the documentation</t>
  </si>
  <si>
    <t>Automated detection of rule based conflicts</t>
    <phoneticPr fontId="7" type="noConversion"/>
  </si>
  <si>
    <t>Partially supported; see identification of rule based changes</t>
  </si>
  <si>
    <t>Partially supported; using superimposition you can mask/override an existing rule, however, it doesn't appear possible to extend an existing rule</t>
  </si>
  <si>
    <t>Partially supported; only supported on expressions and not on matching part of a transformation</t>
  </si>
  <si>
    <t>Supported; there could be some usability improvements as to the labels presented to the user</t>
  </si>
  <si>
    <t xml:space="preserve">Debugging - conditional breakpoint </t>
    <phoneticPr fontId="8" type="noConversion"/>
  </si>
  <si>
    <t>Debugging - expression evaluations</t>
    <phoneticPr fontId="8" type="noConversion"/>
  </si>
  <si>
    <t>Partially supported; there is no view specific to expressions that can be "watched"</t>
  </si>
  <si>
    <t>Supported</t>
    <phoneticPr fontId="8" type="noConversion"/>
  </si>
  <si>
    <t>Not supported</t>
    <phoneticPr fontId="8" type="noConversion"/>
  </si>
  <si>
    <t>Not supported; using the standard Eclipse progress monitor</t>
    <phoneticPr fontId="8" type="noConversion"/>
  </si>
  <si>
    <t>Not supported; would be part of support for "extend/customize existing transformation"</t>
    <phoneticPr fontId="8" type="noConversion"/>
  </si>
  <si>
    <t>Partially supported; needs integration with Sphinx service for running transformation from centrally managed models that are already loaded</t>
  </si>
  <si>
    <t>Obeo
Geensys</t>
  </si>
  <si>
    <t>Integration with diff/merge</t>
    <phoneticPr fontId="8" type="noConversion"/>
  </si>
  <si>
    <t>QVTo
Sphinx
EFacet</t>
  </si>
  <si>
    <t>Supported; blackbox support and intermediate properties and classes</t>
  </si>
  <si>
    <t>Partially supported; describes the current approach to providing control/configuration properties however it does not give any examples on how to do it</t>
  </si>
  <si>
    <t>Documentation shows how to override either dynamically or statically but does not describe the execution semantics of overriding or provide sufficient examples.</t>
  </si>
  <si>
    <t xml:space="preserve">Supported </t>
  </si>
  <si>
    <t xml:space="preserve">Debugging - conditional breakpoint </t>
    <phoneticPr fontId="8" type="noConversion"/>
  </si>
  <si>
    <t>Supported; using OCL expressions</t>
  </si>
  <si>
    <t>Not supported; is possible but not yet implemented as a feature. Estimates are for simple implementation as feature.</t>
  </si>
  <si>
    <t>Creation of configuration validation rules</t>
    <phoneticPr fontId="8" type="noConversion"/>
  </si>
  <si>
    <t>Definition of configuration/control properties</t>
    <phoneticPr fontId="8" type="noConversion"/>
  </si>
  <si>
    <t>Not supported;  Does not fit well into the Xtend context. Needs new concepts and implementation</t>
  </si>
  <si>
    <t>Define a name map</t>
    <phoneticPr fontId="8" type="noConversion"/>
  </si>
  <si>
    <t>Partially supported; UI Support needed</t>
  </si>
  <si>
    <t>Editor to define a specific configuration of a transformation</t>
    <phoneticPr fontId="8" type="noConversion"/>
  </si>
  <si>
    <t>Debugging - inspecting context</t>
    <phoneticPr fontId="8" type="noConversion"/>
  </si>
  <si>
    <t>Debugging - inspecting stack trace</t>
    <phoneticPr fontId="8" type="noConversion"/>
  </si>
  <si>
    <t>Debugging - stepping through transformation</t>
    <phoneticPr fontId="8" type="noConversion"/>
  </si>
  <si>
    <t xml:space="preserve">Debugging - conditinal breakpoint </t>
    <phoneticPr fontId="8" type="noConversion"/>
  </si>
  <si>
    <t>Not supported; done in the context of Xtend</t>
  </si>
  <si>
    <t>Debugging - expression evaluations</t>
    <phoneticPr fontId="8" type="noConversion"/>
  </si>
  <si>
    <t>Generate HTML</t>
  </si>
  <si>
    <t>Generate PDF</t>
  </si>
  <si>
    <t>N/A</t>
  </si>
  <si>
    <t>Generate Word Document</t>
  </si>
  <si>
    <t>Ability to include diagrams in documents</t>
  </si>
  <si>
    <t>Document templates metamodel aware</t>
  </si>
  <si>
    <t>Document templates support UML stereotypes</t>
  </si>
  <si>
    <t>Document templates support generating for a subset of the model</t>
  </si>
  <si>
    <t>Document templates can be invoked in headless mode</t>
  </si>
  <si>
    <t>Document templates support SQL like expressions</t>
  </si>
  <si>
    <t>Document templates support SQL like queries</t>
  </si>
  <si>
    <t>Document templates support SQL like grouping</t>
  </si>
  <si>
    <t>Document templates support extensions through Java</t>
  </si>
  <si>
    <t>Obtain target model(s) and/or text</t>
    <phoneticPr fontId="8" type="noConversion"/>
  </si>
  <si>
    <t>Obtain transformation trace</t>
    <phoneticPr fontId="8" type="noConversion"/>
  </si>
  <si>
    <t>not supported</t>
  </si>
  <si>
    <t>Integration with diff/merge</t>
    <phoneticPr fontId="8" type="noConversion"/>
  </si>
  <si>
    <t>Covered by "Capability to extract change description from differences between affected model repository revisions" and "A1. VersionManagement" / "Support for tracking, describing, annotating, reporting of model changes" Use Case + E-Collab-1</t>
  </si>
  <si>
    <t>Capability to extract change description from active Mylyn task context</t>
  </si>
  <si>
    <t>Covered by "Capability to extract change description from active Mylyn task context" and "A2. ChangeTracking / Automatic tracking and reporting of changes between two different versions (-&gt; states) of a model"</t>
  </si>
  <si>
    <t>Mainly covered by "D4. M2T-BIRT"; some extra effort for adequate user interface support for configuring and running report generation required; can reuse functionality from "A1. VersionManagement" / "Support for tracking, describing, annotating, reporting of model changes" Use Case + E-Collab-1 / "Generation of reports of model changes" for that purpose</t>
  </si>
  <si>
    <t>Covered by "Support of review cycles and approvals" 1.1 a), see above</t>
  </si>
  <si>
    <t>Partially supported, Creation of launch configurations must be simplified or made avoidable, execution without need for separate workspace must be possible;  needs integration with Sphinx service for running code generation from centrally managed models that are already loaded</t>
  </si>
  <si>
    <t>Execution from ANT script</t>
    <phoneticPr fontId="8" type="noConversion"/>
  </si>
  <si>
    <t>Execution from command line</t>
    <phoneticPr fontId="8" type="noConversion"/>
  </si>
  <si>
    <t>Execution through Java API</t>
    <phoneticPr fontId="8" type="noConversion"/>
  </si>
  <si>
    <t>Compilation</t>
    <phoneticPr fontId="8" type="noConversion"/>
  </si>
  <si>
    <t>Partially supported; needs optimization for large models</t>
  </si>
  <si>
    <t>Profiling and Optimization</t>
    <phoneticPr fontId="8" type="noConversion"/>
  </si>
  <si>
    <t>Refactorings</t>
    <phoneticPr fontId="8" type="noConversion"/>
  </si>
  <si>
    <t>Partially supported; needs optimization for large model2</t>
  </si>
  <si>
    <t>Acceleo
Sphinx</t>
  </si>
  <si>
    <t>Partially supported; documentation for wizards is provided but outside of that there is no documentation for this capability</t>
  </si>
  <si>
    <t>Partially supported; possible to specify a properties file that can configure/control the template however it does not appear easy to use as it uses ResourceBundle needs to be much easier to specify specific configurations
Could be supported through MWE</t>
  </si>
  <si>
    <t>Integration of scalable adapter-based change notification and handling service proposed by SAP in Sphinx (as replacement for EMF Transaction ResourceSetListeners which are used up to now)</t>
  </si>
  <si>
    <t>[Sphinx] Partially supported through EMF Transaction ResourceSetListeners; however need to check if it can be used in conjunction with CDO without suffering from performance and memory leak problems; potentially requires some adaptations or a separate service implementation for CDO; could benefit from results of "A1 Version Management / Versioning of metamodels and instances / User interface for mapping models..." in that case</t>
  </si>
  <si>
    <t>Supported; however frequent robustness problems  (i.e., NullPointerExceptions etc. ) when opening CompareEditor or making merges; requires code review and/or intensive integration testing based on customer use cases</t>
  </si>
  <si>
    <t>[Sphinx] Not supported;</t>
  </si>
  <si>
    <t>[Sphinx] Not supported; could be implemented by direclty exporting change descriptions recorded by EMF Transaction (i.e., using EMF Change model/XMI serialization) or by transforming them to EMF Compare EPatches and exporting those or both</t>
  </si>
  <si>
    <t>Based on "A2. ChangeTracking / Automatic tracking and reporting of changes between two different versions (-&gt; states) of a model" 2.1 a)</t>
  </si>
  <si>
    <t>Not supported;
[Sphinx] Should be added as new feature; could leverage functionality provided by "D4. M2T-BIRT" to generate different kinds of reports from CDO change sets (e.g., report listing the details of one change set, report listing the change sets and commit comments for all changes done by a given user, etc.); adequate user interface support for configuring and running report generation also required</t>
  </si>
  <si>
    <t>Mainly covered by "A3. CompareMerge" and "A1. VersionManagement"; some extra effort for integration with Mylyn required</t>
  </si>
  <si>
    <t>Covered by "Capability to extract change description from differences between affected model repository revisions" and "A3. CompareMerge" and "A1. VersionManagement"</t>
  </si>
  <si>
    <t>Alternative 1: UML profile for BPMN</t>
  </si>
  <si>
    <t>Support for the BPMN profile (currently an OMG RFI)</t>
  </si>
  <si>
    <t>Papyrus
UML2</t>
  </si>
  <si>
    <t>We assume that the BPMN profile has roughly the same size as the SysML profile</t>
  </si>
  <si>
    <t>Alternative 2: BPMN tools for native BPMN DSL</t>
  </si>
  <si>
    <t>UML2 metamodel support</t>
  </si>
  <si>
    <t>Not supported; implementation of this capability can benefit from results of "Support for the full UML 2 standard" which requires the same capability</t>
  </si>
  <si>
    <t>Eclipse client for administrating users and user profile definitions in external user management systems (e.g., LDAP, Active Directory)</t>
  </si>
  <si>
    <t>These capabilities are by nature subject to the backend task repository in use (e.g., Bugzilla, Trac, JIRA, ClearQuest, Quality Center, etc.); however Mylyn could provide some sort of user management extension, i.e., some UI support for administrating users in the backend task repository from within Eclipse</t>
  </si>
  <si>
    <t>Not supported;
[Mylyn or Sphinx] Should be added as new feature</t>
  </si>
  <si>
    <t>CDO
Sphinx
Mylyn</t>
  </si>
  <si>
    <t>Covered by "A1. VersionManagement / Support of muli-user and distributed development teams"</t>
  </si>
  <si>
    <t>This capability is by nature subject to and in most cases supported by the backend task repository in use (e.g., Bugzilla, Trac, JIRA, ClearQuest, Quality Center, etc.)</t>
  </si>
  <si>
    <t>Integration with Eclipse incremental builder framework and enablement of concatenation model-based build steps (e.g., validation, code generation) and non-model build steps (e.g., compilation, packaging, etc.)</t>
  </si>
  <si>
    <t>Requires ability to determine affected artifacts to be generated from change notification and invocation of corresponding M2M or M2T launch configuration</t>
  </si>
  <si>
    <t xml:space="preserve">Need to extend the Eclipse Incremental Builder framework such as to trigger builds not only upon resource changes but also on model changes and to pass these model changes to the incremental builder being invoked </t>
  </si>
  <si>
    <t>Automatic export change desciption to file in workspace or file system when notification filter condition is matched</t>
  </si>
  <si>
    <t>Partially supported; supported in OCL intepreter and at the code level but it doesn't appear possible to evaluate an OCL document</t>
  </si>
  <si>
    <t>Only BPMN support will be detailed here; see requirements E-Auth-1, E-Auth-3, etc. for UML and UML profile support</t>
  </si>
  <si>
    <t>Not supported; since the interpreter does not support evaluating complete documents it is hard to apply many constraints at once</t>
  </si>
  <si>
    <t>Not supported; there is very little documentation on this feature, and what is there is not geared towards an end-user</t>
  </si>
  <si>
    <t>Support for debugging OCL constraints(s)</t>
    <phoneticPr fontId="6" type="noConversion"/>
  </si>
  <si>
    <t>Support for the UML RT profile</t>
  </si>
  <si>
    <t>E-Auth-9</t>
  </si>
  <si>
    <t>Rhapsody UML profile</t>
  </si>
  <si>
    <t>E-Auth-10</t>
  </si>
  <si>
    <t>Versioning of a model</t>
  </si>
  <si>
    <t>User feeback if version of metamodel implementation included/used by tools is inconsistent wrt models being handled in workspace</t>
  </si>
  <si>
    <t>Versioning of complete models</t>
  </si>
  <si>
    <t>Versioning of model fragments (e.g., a model object and its containments)</t>
  </si>
  <si>
    <t>Capability to define and apply patterns of model fragments to be versioned together</t>
  </si>
  <si>
    <t>Versioning of individual model objects</t>
  </si>
  <si>
    <t>Ability to configure the version of a given metamodel to be used in a project (via project properties) and the default version of that metamodel in the workspace (via workspace preferences)</t>
  </si>
  <si>
    <t>Generic wizard for creating projects supporting a given metamodel with a user-selectable version of that metamodel</t>
  </si>
  <si>
    <t>Generic wizard for creating model resources corresponding to the metamodel and version which are configured on a project</t>
  </si>
  <si>
    <t>Based on "Support for automatic application of metamodel changes to model instances" 6 a)</t>
  </si>
  <si>
    <t>Capacity to select a model or set of model resources, choose one of potentially several applicable model converters and apply it to selected model or set of model resources</t>
  </si>
  <si>
    <t>See "Support for automatic application of metamodel changes to model instances"</t>
  </si>
  <si>
    <t>See "3. Merging of different models and versions of models"</t>
  </si>
  <si>
    <t>Est. Effort [PM]</t>
  </si>
  <si>
    <t>Customizability</t>
  </si>
  <si>
    <t>Extensibility</t>
  </si>
  <si>
    <t>Usability</t>
  </si>
  <si>
    <t>Navigation between related model instances and elements (i.e. opening related model elements in editors, selecting related model elements in explorer view)</t>
  </si>
  <si>
    <t>Refinement of a traceability relationship between models into one or several traceability relationships between elements of these models</t>
  </si>
  <si>
    <t>Refinement of a traceability relationship between elements of some model into several traceability relationships between other elements of the same model</t>
  </si>
  <si>
    <t>Refinement of a traceability relationship between elements of some model into one or several traceability relationships between elements of another model</t>
  </si>
  <si>
    <t>Visualization of linked traceability relationships</t>
  </si>
  <si>
    <t>Analysis of traceability relationships including/excluding linked traceability relationships</t>
  </si>
  <si>
    <t>Navigation between related models and elements including/excluding linked traceability relationships</t>
  </si>
  <si>
    <t>Graphical display of conflicts</t>
  </si>
  <si>
    <t>Support for manual merge and conflict resolution</t>
  </si>
  <si>
    <t>Traceability of the actions of users on the models</t>
  </si>
  <si>
    <t>Tracking changes with respect to bug tracking</t>
  </si>
  <si>
    <t>Generation of reports of model changes</t>
  </si>
  <si>
    <t>Visualization of traceability relationships in same model instance</t>
  </si>
  <si>
    <t>Support for persisting profile application independent of model</t>
    <phoneticPr fontId="6" type="noConversion"/>
  </si>
  <si>
    <t>Support customizing view of stereotyped elements</t>
    <phoneticPr fontId="6" type="noConversion"/>
  </si>
  <si>
    <t>Support customizing icons of stereotyped elements</t>
    <phoneticPr fontId="6" type="noConversion"/>
  </si>
  <si>
    <t>Support customizing properties view of stereotyped elements</t>
    <phoneticPr fontId="6" type="noConversion"/>
  </si>
  <si>
    <t>Full syntax and semantics support</t>
    <phoneticPr fontId="6" type="noConversion"/>
  </si>
  <si>
    <t>Standard library support</t>
    <phoneticPr fontId="6" type="noConversion"/>
  </si>
  <si>
    <t>Partially supported; MDT OCL CompleteEditor works well with Ecore metamodels but requires support for UML metamodels (Bug 315719)</t>
  </si>
  <si>
    <t>Partially supported; the edtior provides little guidance in constructing a correct OCL document and the error markers are cryptic</t>
  </si>
  <si>
    <t>Not supported; did not find any documentation about the CompleteEditor other than a mention in an example</t>
  </si>
  <si>
    <t>Support for authoring OCL constraint(s)</t>
    <phoneticPr fontId="6" type="noConversion"/>
  </si>
  <si>
    <t>Notification about impacts on related models and model elements when some non-model artifact gets updated with changes from another user</t>
  </si>
  <si>
    <t>EMF implementation of ReqIF metamodel</t>
  </si>
  <si>
    <t>Form-based editor for authoring ReqIF models</t>
  </si>
  <si>
    <t>[CDO] Supported, but capacity to label/tag committed changes still missing (currently only commit number is exposed)</t>
  </si>
  <si>
    <t>User interface for mapping models from one or several CDO repositories to projets in the workspace and navigating through them (includes CDO Repository Exploring perspective with CDO Repositories view and other related views, Project Explorer displaying workspace projects and mapped model resources and elements inside, actions for creating new model resources and elements, opening model resources and elements in editors, etc.)</t>
  </si>
  <si>
    <t>User interface for inspecting and managing model versions (includes History view, action contributions to Eclipse "Replace With" context menu, etc.)</t>
  </si>
  <si>
    <t>Not supported;
[CDO or Sphinx] Should be added as new feature</t>
  </si>
  <si>
    <t>See "Versioning of metamodels and instances (1.1 a)+E-Config-1)"</t>
  </si>
  <si>
    <t>User interface for inspecting differences between 2 model versions on same branch (includes 2-point Compare view/editor operating on a single change set, corresponding action contributions to Eclipse "Compare With" context menu, etc.)</t>
  </si>
  <si>
    <t>Visualization of traceability relationships between different model instances that are based on the same metamodel</t>
  </si>
  <si>
    <t>Visualization of traceability relationships between different model instances that are based on different metamodels</t>
  </si>
  <si>
    <t>Support for different kinds of visualization (e.g., tree-based brower view, table-based view, graphical view, decoration/highlighting of related elements in explorer views, filtering of explorer view such that only related model elements are shown)</t>
  </si>
  <si>
    <t>Analysis of traceability relationships (e.g., listing of impacted model elements when a given model element is changed, listing of all covered/uncovered elements in a given model instance)</t>
  </si>
  <si>
    <t>Partially supported; the capability is somewhat documented but not to the extent required for an end user to use</t>
  </si>
  <si>
    <t>Integrated with Eclipse team component</t>
    <phoneticPr fontId="7" type="noConversion"/>
  </si>
  <si>
    <t>Capability to define users and associate them with profiles</t>
  </si>
  <si>
    <t>Support of model repository backends, in particular CDO</t>
  </si>
  <si>
    <t>Requires a more detailed investigation based on some concrete use case prior to providing meaningful effort estimates</t>
  </si>
  <si>
    <t>CDO
Sphinx</t>
  </si>
  <si>
    <t>Not supported;
[CDO] Should be added as new feature</t>
  </si>
  <si>
    <t>1.1 a)+E-Config-1</t>
  </si>
  <si>
    <t>1.1 b)+E-Config-1</t>
  </si>
  <si>
    <t>1.2 b) +E-Config-1</t>
  </si>
  <si>
    <t>1.3 + E-Config-1</t>
  </si>
  <si>
    <t>Use Case + E-Comp-2</t>
  </si>
  <si>
    <t>Support of usual Eclipse team workflow operations (including Team Synchronizing perspective and Synchronize view, action contributions such as commit, update, override, etc.) when working in disconnected (offline) mode</t>
  </si>
  <si>
    <t>Not supported;
[CDO or Sphinx] Should be added as new feature; can partially reuse user inferface features identified in "Versioning of metamodels and instances", see above</t>
  </si>
  <si>
    <t>User interface for inspecting and merging differences between 2 model versions on different branches (includes 3-point Compare/Merge view/editor operating on 2 change sets with a common ancestor version, 4-point Compare/Merge view/editor operating on 2 change sets with different ancestor versions, corresponding action contributions to Eclipse "Compare With" context menu, etc.)</t>
  </si>
  <si>
    <t>Not supported;
[CDO or Sphinx] Should be added as new feature; requires a more detailed analysis of the exact workflows to be supported</t>
  </si>
  <si>
    <t>Navigation between related model elements and and non-model artifacts or particular sections in non-model artifacts</t>
  </si>
  <si>
    <t>Ability to link model element to DOORS</t>
  </si>
  <si>
    <t>Ability to link model element to ReqPro</t>
  </si>
  <si>
    <t>Notification about impacts on related models and model elements when some model gets updated with changes from another user</t>
  </si>
  <si>
    <t>Support for generation of source code, documentation and test cases from a model</t>
  </si>
  <si>
    <t>4. Change analysis to identify root cause and impact analysis for changes to all levels of model content</t>
  </si>
  <si>
    <t>Commands &amp; Complex Operations</t>
  </si>
  <si>
    <t>3.2 c)</t>
  </si>
  <si>
    <t>Extracted partial model view must be usable offline</t>
  </si>
  <si>
    <t>Automated resolution of basic changes</t>
  </si>
  <si>
    <t>[EMF Compare] Supported</t>
  </si>
  <si>
    <t>Abiltity to record model changes when model is modified in the workspace and provide them in the form of change descriptions</t>
  </si>
  <si>
    <t>Not supported; there is no documentation on how to identify a conflicting rule based change</t>
  </si>
  <si>
    <t>Graphically show in diagrams the changes</t>
    <phoneticPr fontId="7" type="noConversion"/>
  </si>
  <si>
    <t>[Sphinx] Partially; improvements based on some concrete uses cases still to be done</t>
  </si>
  <si>
    <t>Automated resolution of rule based changes</t>
    <phoneticPr fontId="7" type="noConversion"/>
  </si>
  <si>
    <t>Not supported; could be handled in same way as for basic changes on Sphinx side</t>
  </si>
  <si>
    <t>Automated merge of model elements or fragments instead of entire resources/files</t>
  </si>
  <si>
    <t>Ericsson Requirement</t>
  </si>
  <si>
    <t>Creation of transformation utilities</t>
    <phoneticPr fontId="8" type="noConversion"/>
  </si>
  <si>
    <t>Xtend/MWE
Sphinx
EFacet</t>
  </si>
  <si>
    <t>Supported; basic functions exists</t>
  </si>
  <si>
    <t>Allow for the use of name maps</t>
    <phoneticPr fontId="8" type="noConversion"/>
  </si>
  <si>
    <t>Not supported; is supported but not yet implemented as a feature. Estimates are for a simple implementation as feature.</t>
  </si>
  <si>
    <t>itemis</t>
  </si>
  <si>
    <t>Creation of configuration validation rules</t>
    <phoneticPr fontId="8" type="noConversion"/>
  </si>
  <si>
    <t>Definition of configuration/control properties</t>
    <phoneticPr fontId="8" type="noConversion"/>
  </si>
  <si>
    <t>Creation of new model transformations and transformation rules</t>
    <phoneticPr fontId="8" type="noConversion"/>
  </si>
  <si>
    <t>Partially supported; will not support graphical transformations but needs improvements: dengling reference detection, easier standard mappings</t>
  </si>
  <si>
    <t>Extend/customize existing transformation</t>
    <phoneticPr fontId="8" type="noConversion"/>
  </si>
  <si>
    <t>Control whether a transformation can be extended</t>
    <phoneticPr fontId="8" type="noConversion"/>
  </si>
  <si>
    <t>Debugging - breakpoint support</t>
    <phoneticPr fontId="8" type="noConversion"/>
  </si>
  <si>
    <t>Debugging - inspecting context</t>
    <phoneticPr fontId="8" type="noConversion"/>
  </si>
  <si>
    <t>Debugging - inspecting stack trace</t>
    <phoneticPr fontId="8" type="noConversion"/>
  </si>
  <si>
    <t>Debugging - stepping through transformation</t>
    <phoneticPr fontId="8" type="noConversion"/>
  </si>
  <si>
    <t xml:space="preserve">Debugging - conditinal breakpoint </t>
  </si>
  <si>
    <t>See "A4. Change analysis to identify root cause and impact analysis for changes to all levels of model content / Link of change request to resulting model changes (4.2)"</t>
  </si>
  <si>
    <t>N/A at repository level; can potentially be achieved through filtering/compacting object level versioning information in the UI; impossible to provide an effort estimate without deeper knowledge of the use case; should be investigated based on some concrete use case at a later point in time</t>
  </si>
  <si>
    <t>[CDO] Supported</t>
  </si>
  <si>
    <t>Relevant Exisiting Eclipse Projects</t>
  </si>
  <si>
    <t>only support for abstract syntax so far</t>
  </si>
  <si>
    <t>Support of definition of users and roles</t>
  </si>
  <si>
    <t>To some extent through serialization level model converters and model save management</t>
  </si>
  <si>
    <t>Examplary out of the box support for UML</t>
  </si>
  <si>
    <t>Branching of model instances</t>
  </si>
  <si>
    <t>Monitoring &amp; Tracking</t>
  </si>
  <si>
    <t>Support of review cycles and approvals</t>
  </si>
  <si>
    <t>6 d)</t>
  </si>
  <si>
    <t>Support for definition DSLs, handling of DSL instances, validation of DSL instances against corresponding DSL definition</t>
  </si>
  <si>
    <t>only on demand detection so far</t>
  </si>
  <si>
    <t>1. General purpose models based on industry standards like UML, BPMN and SysML</t>
  </si>
  <si>
    <t>Automatic detection when model has changed and generated artifacts are out of sync; regeneration of affected artifacts</t>
  </si>
  <si>
    <t>Use Case</t>
  </si>
  <si>
    <t>3.2 d)</t>
  </si>
  <si>
    <t>1.2 c)</t>
  </si>
  <si>
    <t>Only for models from file-based SCM systems via Eclipse team support and EMF Compare integration so far</t>
  </si>
  <si>
    <t>Review of specific model fragments and freezing of those model fragments when done</t>
  </si>
  <si>
    <t>1.1 c)</t>
  </si>
  <si>
    <t>Only file-based SCM systems so far</t>
  </si>
  <si>
    <t>Automatic tracking and reporting of changes between two different versions (-&gt; states) of a model</t>
  </si>
  <si>
    <t>Ability to record who has done review/given approval</t>
  </si>
  <si>
    <t>Traceability/impact analysis across different types of models</t>
  </si>
  <si>
    <t>Capability to obtain transformation result and related information (e.g., error log)</t>
  </si>
  <si>
    <t>Exemplary Tools</t>
  </si>
  <si>
    <t>Capability to determine current status of key project indicators</t>
  </si>
  <si>
    <t>Supported;</t>
    <phoneticPr fontId="10" type="noConversion"/>
  </si>
  <si>
    <t>Supported; diff/match model will contain this information</t>
    <phoneticPr fontId="10" type="noConversion"/>
  </si>
  <si>
    <t>Support for showing differences in UML diagrams</t>
    <phoneticPr fontId="10" type="noConversion"/>
  </si>
  <si>
    <t>[Papyrus] Not supported;</t>
    <phoneticPr fontId="10" type="noConversion"/>
  </si>
  <si>
    <t>I. Management</t>
  </si>
  <si>
    <t>II. Platform integration</t>
  </si>
  <si>
    <t>III. Integration testing</t>
  </si>
  <si>
    <t>IV. Development</t>
  </si>
  <si>
    <t>Capacity to accomodate, distinguish and access different model instances that coexist in the Eclipse workspace; ability to load, edit, and save them; support for models with different scopes of included projects and files (e.g., models that are mapped to a project and include all resources with a given type inside that project, models that are mapped to a folder in a project and include all resources with a given type inside that folder); support for adding/removing dependencies between such model instances</t>
  </si>
  <si>
    <t>[CDO] Partially supported when working in connected (online) mode; some improvements in terms of usability should be made
[CDO or Sphinx] When working in disconnected (offline) mode conflicts should be indicated by label decorator in Synchronize view of Team Synchronizing perspective; effort estimate included in "Support of usual Eclipse team workflow operations...", see above</t>
  </si>
  <si>
    <t>[CDO] Supported when working in connected (online) mode;
[CDO or Sphinx] When working in disconnected (offline) mode, a 3-point Compare/Merge view/editor operating on local change set in the workspace and remote change set on the server is required; effot estimate included in "User interface for inspecting and merging differences between 2 model versions on different branches...", see above</t>
  </si>
  <si>
    <t>CDO
Sphinx
BIRT</t>
  </si>
  <si>
    <t>[CDO] Not supported; along with each commit the change set and the user having done it need to be stored; possibility of querying all commits done by a certain user, or similar things need to b provided; 
[CDO or Sphinx] Corresponding user interface support must be included</t>
  </si>
  <si>
    <t>Traceability</t>
  </si>
  <si>
    <t>Support for automatic application of metamodel changes to model instances</t>
  </si>
  <si>
    <t>60 000 changes recordable in versioning system</t>
  </si>
  <si>
    <t>6. Support for meta-model change and update to appropriate instances</t>
  </si>
  <si>
    <t>6 c)</t>
  </si>
  <si>
    <t>Ability to define which project information is to be tracked and how it is to be reported</t>
  </si>
  <si>
    <t>Persistence</t>
  </si>
  <si>
    <t>Support for controlled update of individual tools/capabilities in existing tools suites</t>
  </si>
  <si>
    <t>no</t>
  </si>
  <si>
    <t>1.2 a)</t>
  </si>
  <si>
    <t xml:space="preserve">Support for doing and recording quality checks during model life cycle </t>
  </si>
  <si>
    <t>Visualization of these relationships and traceability between model elements</t>
  </si>
  <si>
    <t>5. Traceability to identify connections between model elements</t>
  </si>
  <si>
    <t>3.2 a)</t>
  </si>
  <si>
    <t>Validation</t>
  </si>
  <si>
    <t>Support for tracking, describing, annotating, reporting of model changes</t>
  </si>
  <si>
    <t>Workflow &amp; Build Support</t>
  </si>
  <si>
    <t>4. Model to Text (M2T) Transformations</t>
  </si>
  <si>
    <t>Selective migration of model instances to a new version of the metamodel</t>
  </si>
  <si>
    <t>4.1 b)</t>
  </si>
  <si>
    <t>1. Support for large models, including lazy loading, partial collection handling</t>
  </si>
  <si>
    <t>Capacity to extend support to any other modeling standard</t>
  </si>
  <si>
    <t>3000 sequence diagrams, 450 MB file size</t>
  </si>
  <si>
    <t>Creation of relationships between model elements that are independent of their metamodel(s)</t>
  </si>
  <si>
    <t>6 b)</t>
  </si>
  <si>
    <t>Promotion/Review of content and limited visibility</t>
  </si>
  <si>
    <t>Link of change request to resulting model changes</t>
  </si>
  <si>
    <t>Tools built on MP must be usable without network connection</t>
  </si>
  <si>
    <t>1.1 b)</t>
  </si>
  <si>
    <t>Indirectly via external SCM system</t>
  </si>
  <si>
    <t>Visualization of implicit and explicit impacts of model changes on other models</t>
  </si>
  <si>
    <t>Support of muli-user and distributed development teams</t>
  </si>
  <si>
    <t>Comments</t>
  </si>
  <si>
    <t>File output describing the model change issued when user-definable change patterns occur</t>
  </si>
  <si>
    <t>Support for filtering changes</t>
    <phoneticPr fontId="10" type="noConversion"/>
  </si>
  <si>
    <r>
      <t xml:space="preserve"> </t>
    </r>
    <r>
      <rPr>
        <sz val="10"/>
        <rFont val="Arial"/>
        <family val="2"/>
      </rPr>
      <t>E-Comp-1+ E-Comp-2</t>
    </r>
    <phoneticPr fontId="10" type="noConversion"/>
  </si>
  <si>
    <t>API support for integrations</t>
    <phoneticPr fontId="10" type="noConversion"/>
  </si>
  <si>
    <t>EMF Compare
Sphinx</t>
    <phoneticPr fontId="10" type="noConversion"/>
  </si>
  <si>
    <t>EMF Compare
Sphinx</t>
    <phoneticPr fontId="10" type="noConversion"/>
  </si>
  <si>
    <t xml:space="preserve">Not supported; </t>
    <phoneticPr fontId="10" type="noConversion"/>
  </si>
  <si>
    <t>Not supported;</t>
    <phoneticPr fontId="10" type="noConversion"/>
  </si>
  <si>
    <r>
      <t xml:space="preserve">Use Case + </t>
    </r>
    <r>
      <rPr>
        <sz val="10"/>
        <rFont val="Arial"/>
        <family val="2"/>
      </rPr>
      <t>E-Comp-2</t>
    </r>
  </si>
  <si>
    <r>
      <t xml:space="preserve">3.1 a) + </t>
    </r>
    <r>
      <rPr>
        <sz val="10"/>
        <rFont val="Arial"/>
        <family val="2"/>
      </rPr>
      <t>E-Comp-1</t>
    </r>
  </si>
  <si>
    <r>
      <t xml:space="preserve">3.1 b) + </t>
    </r>
    <r>
      <rPr>
        <sz val="10"/>
        <rFont val="Arial"/>
        <family val="2"/>
      </rPr>
      <t>E-Comp-1+E-Comp-2</t>
    </r>
  </si>
  <si>
    <r>
      <t xml:space="preserve">3.2 + </t>
    </r>
    <r>
      <rPr>
        <sz val="10"/>
        <rFont val="Arial"/>
        <family val="2"/>
      </rPr>
      <t>E-Comp-1+ E-Comp-2</t>
    </r>
  </si>
  <si>
    <t>Identity Management Interface</t>
  </si>
  <si>
    <r>
      <t xml:space="preserve">4.1 + </t>
    </r>
    <r>
      <rPr>
        <sz val="10"/>
        <rFont val="Arial"/>
        <family val="2"/>
      </rPr>
      <t>E-Doc-1</t>
    </r>
  </si>
  <si>
    <t>Sphinx</t>
  </si>
  <si>
    <t>5.1 b)</t>
  </si>
  <si>
    <t>2.1 a)</t>
  </si>
  <si>
    <t>Support for different versions of a metamodel in the same environment</t>
  </si>
  <si>
    <t>Task-focused Modeling &amp; Auditing</t>
  </si>
  <si>
    <t>Support for potentially required annotation of source model; availability of suitable annotation capabilities in model authoring tools</t>
  </si>
  <si>
    <t>3. Support for modeling standards and open formats. Lowest denominator is the EObject (Ecore)</t>
  </si>
  <si>
    <t>Ability to specify who needs review/approve and can see related model elements</t>
  </si>
  <si>
    <t>Identification of conflicting changes/support for interactive conflict resolution</t>
  </si>
  <si>
    <t>Support for creation of new model transformation templates, update of existing ones, and testing for validity</t>
  </si>
  <si>
    <t>All MP services must support any metamodel implementation based on EObject/Ecore</t>
  </si>
  <si>
    <t>1. Managing versions on various model granularity, meta-model and instances</t>
  </si>
  <si>
    <t>Specification of such relationships in high level models and stepwise refinement in lower level models with traceability at any of those levels</t>
  </si>
  <si>
    <t>Automatic/transparent upgrade of old model instances to newer metamodel version</t>
  </si>
  <si>
    <t>To some extent, via EMF Compare integration</t>
  </si>
  <si>
    <t>Tools built on MP scale to large models (e.g., diagram editors)</t>
  </si>
  <si>
    <t>1. Tracking and managing project status</t>
  </si>
  <si>
    <t>4.1 a)</t>
  </si>
  <si>
    <t>2. Analysis of model changes</t>
  </si>
  <si>
    <t>Indirectly via Eclipse team support and external SCM system</t>
  </si>
  <si>
    <t>Corresponding Modeling Platform Services</t>
  </si>
  <si>
    <t>Support for different external authentication and user management systems</t>
  </si>
  <si>
    <t>To be mentioned in architecture</t>
  </si>
  <si>
    <t>Indication which metamodel changes are possible and which are not</t>
  </si>
  <si>
    <t>Ability to specify granularity of versions and which objects are to be versioned</t>
  </si>
  <si>
    <t>To some extent through serialization level model converters</t>
  </si>
  <si>
    <t>2. Ability to work offline and then merge changes back into a model</t>
  </si>
  <si>
    <t>5.1 a)</t>
  </si>
  <si>
    <t>Requirement Name</t>
  </si>
  <si>
    <t>Req. Id</t>
  </si>
  <si>
    <t>Priority</t>
  </si>
  <si>
    <t>Detailed capability</t>
  </si>
  <si>
    <t>Functionality</t>
  </si>
  <si>
    <t>1. Overall end-to-end lifecycle management/model governance (elements can be in different 'review' states)</t>
  </si>
  <si>
    <t>E-Auth-1</t>
  </si>
  <si>
    <t>Support for the full UML 2 standard</t>
  </si>
  <si>
    <t>E-Auth-2</t>
  </si>
  <si>
    <t>Support for the UML 2 profile mechanism</t>
  </si>
  <si>
    <t>E-Auth-3</t>
  </si>
  <si>
    <t>Metamodel Management</t>
  </si>
  <si>
    <t>3. M2M Transformations</t>
  </si>
  <si>
    <t>Support for models containing 500 000+ model objects</t>
  </si>
  <si>
    <t>3. Merging of different models and versions of models</t>
  </si>
  <si>
    <t>Tested with models with up to 100 MB file size</t>
  </si>
  <si>
    <t>Support for the OMG standard MARTE profile</t>
  </si>
  <si>
    <t>E-Auth-8</t>
  </si>
  <si>
    <t>E-Auth-6</t>
  </si>
  <si>
    <t>E-Auth-7</t>
  </si>
  <si>
    <t>Support for the UML Action Language standard</t>
  </si>
  <si>
    <t>Open, modifiable, and extensible code generation specifications</t>
  </si>
  <si>
    <t>E-CdGen-2</t>
  </si>
  <si>
    <t>E-CdGen-1</t>
  </si>
  <si>
    <t>Ability to generate code for different target languages</t>
  </si>
  <si>
    <t>E-CdGen-4</t>
  </si>
  <si>
    <t>Ability to define incremental and scalable code generators and compilations</t>
  </si>
  <si>
    <t>E-CdGen-6</t>
  </si>
  <si>
    <t>Code generation support for easy debugging of generated code</t>
  </si>
  <si>
    <t>Use Case + E-Collab-1</t>
  </si>
  <si>
    <t>5.3 and E-CdGen-5 + E-Doc-2</t>
  </si>
  <si>
    <t>E-Anal-1</t>
  </si>
  <si>
    <t>Ability to invoke model analysis tools</t>
  </si>
  <si>
    <t>E-Anal-2</t>
  </si>
  <si>
    <t>Ability to configure analysis tool from within authoring tool</t>
  </si>
  <si>
    <t>E-CdGen-3</t>
  </si>
  <si>
    <t>E-DbgSim-1</t>
  </si>
  <si>
    <t>Model-level simulation with debug support</t>
  </si>
  <si>
    <t>E-DbgSim-2</t>
  </si>
  <si>
    <t>Debug of individual instances (vs just classes)</t>
  </si>
  <si>
    <t>E-DbgSim-3</t>
  </si>
  <si>
    <t>Store and restore of debug/test harnesses</t>
  </si>
  <si>
    <t>E-Dbg-Sim-4</t>
  </si>
  <si>
    <t>Simulation/execution trace record and replay</t>
  </si>
  <si>
    <t>UML IDE</t>
  </si>
  <si>
    <t>UML IDE, Generic Model Views</t>
  </si>
  <si>
    <t>UML IDE, Validation</t>
  </si>
  <si>
    <t>Editor Management</t>
  </si>
  <si>
    <t>We need to understand what current tools provide for this (if anything) and also investigate how 3GLs deal with this problem</t>
  </si>
  <si>
    <t>CDO</t>
  </si>
  <si>
    <t>EMF Compare</t>
  </si>
  <si>
    <t>Simulation &amp; Debug</t>
  </si>
  <si>
    <t>2. Domain Specific Models</t>
  </si>
  <si>
    <t>1.1 a)</t>
  </si>
  <si>
    <t>6 a)</t>
  </si>
  <si>
    <t>Analysis Tool Interface</t>
  </si>
  <si>
    <r>
      <t>1.1 a)+</t>
    </r>
    <r>
      <rPr>
        <sz val="10"/>
        <rFont val="Arial"/>
        <family val="2"/>
      </rPr>
      <t>E-Config-1</t>
    </r>
  </si>
  <si>
    <r>
      <t>1.1 b)</t>
    </r>
    <r>
      <rPr>
        <sz val="10"/>
        <rFont val="Arial"/>
        <family val="2"/>
      </rPr>
      <t>+E-Config-1</t>
    </r>
  </si>
  <si>
    <r>
      <t xml:space="preserve">1.2 b) </t>
    </r>
    <r>
      <rPr>
        <sz val="10"/>
        <rFont val="Arial"/>
        <family val="2"/>
      </rPr>
      <t>+E-Config-1</t>
    </r>
  </si>
  <si>
    <r>
      <t xml:space="preserve">1.3 + </t>
    </r>
    <r>
      <rPr>
        <sz val="10"/>
        <rFont val="Arial"/>
        <family val="2"/>
      </rPr>
      <t>E-Config-1</t>
    </r>
  </si>
</sst>
</file>

<file path=xl/styles.xml><?xml version="1.0" encoding="utf-8"?>
<styleSheet xmlns="http://schemas.openxmlformats.org/spreadsheetml/2006/main">
  <numFmts count="1">
    <numFmt numFmtId="164" formatCode="0.0"/>
  </numFmts>
  <fonts count="39">
    <font>
      <sz val="10"/>
      <name val="Arial"/>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sz val="11"/>
      <color indexed="8"/>
      <name val="Calibri"/>
      <family val="2"/>
    </font>
    <font>
      <b/>
      <sz val="10"/>
      <name val="Arial"/>
      <family val="2"/>
    </font>
    <font>
      <sz val="10"/>
      <color indexed="8"/>
      <name val="Arial"/>
      <family val="2"/>
    </font>
    <font>
      <sz val="10"/>
      <color indexed="60"/>
      <name val="Arial"/>
      <family val="2"/>
    </font>
    <font>
      <sz val="8"/>
      <name val="Verdana"/>
      <family val="2"/>
    </font>
    <font>
      <sz val="10"/>
      <color indexed="10"/>
      <name val="Arial"/>
      <family val="2"/>
    </font>
    <font>
      <sz val="10"/>
      <color indexed="30"/>
      <name val="Arial"/>
      <family val="2"/>
    </font>
    <font>
      <sz val="10"/>
      <name val="Arial"/>
      <family val="2"/>
    </font>
    <font>
      <sz val="11"/>
      <color indexed="11"/>
      <name val="Calibri"/>
      <family val="2"/>
    </font>
    <font>
      <b/>
      <sz val="11"/>
      <color indexed="8"/>
      <name val="Calibri"/>
      <family val="2"/>
    </font>
    <font>
      <b/>
      <sz val="14"/>
      <color indexed="8"/>
      <name val="Calibri"/>
      <family val="2"/>
    </font>
    <font>
      <b/>
      <sz val="14"/>
      <color indexed="8"/>
      <name val="Calibri"/>
      <family val="2"/>
    </font>
    <font>
      <sz val="11"/>
      <name val="Calibri"/>
      <family val="2"/>
    </font>
    <font>
      <b/>
      <sz val="11"/>
      <color indexed="8"/>
      <name val="Calibri"/>
      <family val="2"/>
    </font>
    <font>
      <sz val="11"/>
      <color indexed="10"/>
      <name val="Calibri"/>
      <family val="2"/>
    </font>
    <font>
      <b/>
      <sz val="9"/>
      <color indexed="81"/>
      <name val="Calibri"/>
      <family val="2"/>
    </font>
    <font>
      <sz val="9"/>
      <color indexed="81"/>
      <name val="Calibri"/>
      <family val="2"/>
    </font>
    <font>
      <b/>
      <sz val="8"/>
      <color indexed="81"/>
      <name val="Tahoma"/>
      <family val="2"/>
    </font>
    <font>
      <sz val="8"/>
      <color indexed="81"/>
      <name val="Tahoma"/>
      <family val="2"/>
    </font>
    <font>
      <sz val="11"/>
      <name val="Calibri"/>
      <family val="2"/>
    </font>
    <font>
      <sz val="11"/>
      <color indexed="10"/>
      <name val="Calibri"/>
      <family val="2"/>
    </font>
    <font>
      <sz val="11"/>
      <color indexed="8"/>
      <name val="Calibri"/>
      <family val="2"/>
    </font>
    <font>
      <b/>
      <sz val="14"/>
      <color indexed="12"/>
      <name val="Calibri"/>
      <family val="2"/>
    </font>
    <font>
      <sz val="10"/>
      <color indexed="8"/>
      <name val="Arial"/>
      <family val="2"/>
    </font>
    <font>
      <sz val="10"/>
      <color indexed="10"/>
      <name val="Arial"/>
      <family val="2"/>
    </font>
    <font>
      <sz val="10"/>
      <color indexed="8"/>
      <name val="Arial"/>
      <family val="2"/>
    </font>
    <font>
      <b/>
      <sz val="10"/>
      <color indexed="8"/>
      <name val="Arial"/>
      <family val="2"/>
    </font>
    <font>
      <b/>
      <sz val="14"/>
      <color indexed="12"/>
      <name val="Calibri"/>
      <family val="2"/>
    </font>
    <font>
      <b/>
      <sz val="10"/>
      <color indexed="12"/>
      <name val="Arial"/>
      <family val="2"/>
    </font>
    <font>
      <sz val="10"/>
      <color indexed="12"/>
      <name val="Arial"/>
      <family val="2"/>
    </font>
    <font>
      <b/>
      <sz val="10"/>
      <color indexed="55"/>
      <name val="Arial"/>
      <family val="2"/>
    </font>
    <font>
      <sz val="11"/>
      <color theme="1"/>
      <name val="Calibri"/>
      <family val="2"/>
      <scheme val="minor"/>
    </font>
    <font>
      <b/>
      <sz val="14"/>
      <color theme="0"/>
      <name val="Calibri"/>
      <family val="2"/>
      <scheme val="minor"/>
    </font>
  </fonts>
  <fills count="12">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54"/>
        <bgColor indexed="64"/>
      </patternFill>
    </fill>
    <fill>
      <patternFill patternType="solid">
        <fgColor indexed="12"/>
        <bgColor indexed="64"/>
      </patternFill>
    </fill>
    <fill>
      <patternFill patternType="solid">
        <fgColor indexed="63"/>
        <bgColor indexed="64"/>
      </patternFill>
    </fill>
    <fill>
      <patternFill patternType="solid">
        <fgColor rgb="FFFF0000"/>
        <bgColor indexed="64"/>
      </patternFill>
    </fill>
    <fill>
      <patternFill patternType="solid">
        <fgColor theme="4" tint="0.39994506668294322"/>
        <bgColor indexed="64"/>
      </patternFill>
    </fill>
    <fill>
      <patternFill patternType="solid">
        <fgColor rgb="FFE8DDB0"/>
        <bgColor indexed="64"/>
      </patternFill>
    </fill>
    <fill>
      <patternFill patternType="solid">
        <fgColor rgb="FFFFFF66"/>
        <bgColor indexed="64"/>
      </patternFill>
    </fill>
    <fill>
      <patternFill patternType="solid">
        <fgColor rgb="FF008A3E"/>
        <bgColor indexed="64"/>
      </patternFill>
    </fill>
  </fills>
  <borders count="14">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6">
    <xf numFmtId="0" fontId="0" fillId="0" borderId="0">
      <alignment vertical="center"/>
    </xf>
    <xf numFmtId="0" fontId="13" fillId="7" borderId="0" applyNumberFormat="0" applyFont="0" applyBorder="0" applyAlignment="0" applyProtection="0">
      <alignment horizontal="left" vertical="center" wrapText="1"/>
    </xf>
    <xf numFmtId="0" fontId="37" fillId="8" borderId="1" applyNumberFormat="0" applyBorder="0">
      <alignment horizontal="left" vertical="center"/>
    </xf>
    <xf numFmtId="0" fontId="29" fillId="9" borderId="0" applyNumberFormat="0" applyBorder="0" applyAlignment="0">
      <alignment vertical="top" wrapText="1"/>
    </xf>
    <xf numFmtId="0" fontId="13" fillId="10" borderId="0" applyNumberFormat="0" applyFont="0" applyAlignment="0" applyProtection="0">
      <alignment vertical="center"/>
    </xf>
    <xf numFmtId="0" fontId="38" fillId="11" borderId="2" applyNumberFormat="0" applyBorder="0">
      <alignment horizontal="center" vertical="center" wrapText="1"/>
    </xf>
  </cellStyleXfs>
  <cellXfs count="575">
    <xf numFmtId="0" fontId="0" fillId="0" borderId="0" xfId="0">
      <alignment vertical="center"/>
    </xf>
    <xf numFmtId="0" fontId="7" fillId="0" borderId="0" xfId="0" applyNumberFormat="1" applyFont="1" applyFill="1" applyBorder="1" applyAlignment="1" applyProtection="1">
      <alignment vertical="top" wrapText="1"/>
    </xf>
    <xf numFmtId="0" fontId="0" fillId="0" borderId="0" xfId="0" applyNumberFormat="1" applyFont="1" applyFill="1" applyBorder="1" applyAlignment="1" applyProtection="1">
      <alignment vertical="top" wrapText="1"/>
    </xf>
    <xf numFmtId="0" fontId="0" fillId="0" borderId="0" xfId="0" applyAlignment="1">
      <alignment vertical="center" wrapText="1"/>
    </xf>
    <xf numFmtId="0" fontId="9" fillId="0" borderId="0" xfId="0" applyNumberFormat="1" applyFont="1" applyFill="1" applyBorder="1" applyAlignment="1" applyProtection="1">
      <alignment vertical="top" wrapText="1"/>
    </xf>
    <xf numFmtId="0" fontId="9" fillId="0" borderId="0" xfId="0" applyFont="1">
      <alignment vertical="center"/>
    </xf>
    <xf numFmtId="0" fontId="0"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vertical="center" wrapText="1"/>
    </xf>
    <xf numFmtId="0" fontId="0" fillId="0" borderId="0" xfId="0" applyAlignment="1">
      <alignment horizontal="left" vertical="center" wrapText="1"/>
    </xf>
    <xf numFmtId="0" fontId="9" fillId="0" borderId="0"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wrapText="1"/>
    </xf>
    <xf numFmtId="0" fontId="12" fillId="0" borderId="0" xfId="0" applyNumberFormat="1" applyFont="1" applyFill="1" applyBorder="1" applyAlignment="1" applyProtection="1">
      <alignment horizontal="left" vertical="center" wrapText="1"/>
    </xf>
    <xf numFmtId="0" fontId="0" fillId="0" borderId="0" xfId="0" applyFont="1" applyAlignment="1">
      <alignment horizontal="left" vertical="center" wrapText="1"/>
    </xf>
    <xf numFmtId="0" fontId="11" fillId="0" borderId="0" xfId="0" applyNumberFormat="1" applyFont="1" applyFill="1" applyBorder="1" applyAlignment="1" applyProtection="1">
      <alignment vertical="top" wrapText="1"/>
    </xf>
    <xf numFmtId="0" fontId="11" fillId="2" borderId="0" xfId="0" applyFont="1" applyFill="1">
      <alignment vertical="center"/>
    </xf>
    <xf numFmtId="0" fontId="11" fillId="0" borderId="0" xfId="0" applyFont="1">
      <alignment vertical="center"/>
    </xf>
    <xf numFmtId="0" fontId="16" fillId="0" borderId="0" xfId="0" applyFont="1" applyAlignment="1">
      <alignment vertical="center" wrapText="1"/>
    </xf>
    <xf numFmtId="0" fontId="16" fillId="0" borderId="0" xfId="0" applyFont="1" applyAlignment="1">
      <alignment vertical="center"/>
    </xf>
    <xf numFmtId="0" fontId="0" fillId="0" borderId="0" xfId="0" applyAlignment="1">
      <alignment horizontal="center" vertical="center"/>
    </xf>
    <xf numFmtId="0" fontId="18" fillId="0" borderId="0" xfId="0" applyNumberFormat="1" applyFont="1" applyFill="1" applyBorder="1" applyAlignment="1" applyProtection="1">
      <alignment horizontal="left" vertical="center" wrapText="1"/>
    </xf>
    <xf numFmtId="0" fontId="0" fillId="0" borderId="0" xfId="0" applyBorder="1">
      <alignment vertical="center"/>
    </xf>
    <xf numFmtId="0" fontId="6" fillId="0" borderId="0" xfId="0" applyNumberFormat="1" applyFont="1" applyFill="1" applyBorder="1" applyAlignment="1" applyProtection="1">
      <alignment horizontal="left" vertical="center" wrapText="1"/>
    </xf>
    <xf numFmtId="0" fontId="0" fillId="0" borderId="0" xfId="0" applyAlignment="1">
      <alignment wrapText="1"/>
    </xf>
    <xf numFmtId="0" fontId="0" fillId="0" borderId="3" xfId="0" applyBorder="1" applyAlignment="1">
      <alignment horizontal="center" vertical="center"/>
    </xf>
    <xf numFmtId="0" fontId="18" fillId="0" borderId="3" xfId="0" applyNumberFormat="1" applyFont="1" applyFill="1" applyBorder="1" applyAlignment="1" applyProtection="1">
      <alignment horizontal="left" vertical="center" wrapText="1"/>
    </xf>
    <xf numFmtId="0" fontId="0" fillId="0" borderId="3" xfId="0" applyBorder="1">
      <alignment vertical="center"/>
    </xf>
    <xf numFmtId="0" fontId="6" fillId="0" borderId="3" xfId="0" applyNumberFormat="1" applyFont="1" applyFill="1" applyBorder="1" applyAlignment="1" applyProtection="1">
      <alignment horizontal="left" vertical="center" wrapText="1"/>
    </xf>
    <xf numFmtId="0" fontId="0" fillId="0" borderId="0" xfId="0" applyBorder="1" applyAlignment="1">
      <alignment horizontal="center" vertical="center"/>
    </xf>
    <xf numFmtId="0" fontId="0" fillId="0" borderId="0" xfId="0" applyFill="1" applyBorder="1" applyAlignment="1">
      <alignment horizontal="center" vertical="center"/>
    </xf>
    <xf numFmtId="0" fontId="0" fillId="0" borderId="4" xfId="0" applyBorder="1" applyAlignment="1">
      <alignment horizontal="center" vertical="center"/>
    </xf>
    <xf numFmtId="0" fontId="18" fillId="0" borderId="4" xfId="0" applyNumberFormat="1" applyFont="1" applyFill="1" applyBorder="1" applyAlignment="1" applyProtection="1">
      <alignment horizontal="left" vertical="center" wrapText="1"/>
    </xf>
    <xf numFmtId="0" fontId="0" fillId="0" borderId="4" xfId="0" applyBorder="1">
      <alignment vertical="center"/>
    </xf>
    <xf numFmtId="0" fontId="0" fillId="0" borderId="1" xfId="0" applyBorder="1" applyAlignment="1">
      <alignment horizontal="center" vertical="center"/>
    </xf>
    <xf numFmtId="0" fontId="18" fillId="0" borderId="1" xfId="0" applyNumberFormat="1" applyFont="1" applyFill="1" applyBorder="1" applyAlignment="1" applyProtection="1">
      <alignment horizontal="left" vertical="center" wrapText="1"/>
    </xf>
    <xf numFmtId="0" fontId="0" fillId="0" borderId="1" xfId="0" applyBorder="1">
      <alignment vertical="center"/>
    </xf>
    <xf numFmtId="0" fontId="14" fillId="0" borderId="4" xfId="0" applyNumberFormat="1" applyFont="1" applyFill="1" applyBorder="1" applyAlignment="1" applyProtection="1">
      <alignment horizontal="left" vertical="center" wrapText="1"/>
    </xf>
    <xf numFmtId="0" fontId="0" fillId="0" borderId="0" xfId="0" applyBorder="1" applyAlignment="1">
      <alignment wrapText="1"/>
    </xf>
    <xf numFmtId="0" fontId="0" fillId="0" borderId="0" xfId="0" applyAlignment="1">
      <alignment vertical="center"/>
    </xf>
    <xf numFmtId="0" fontId="14" fillId="0" borderId="0" xfId="0" applyFont="1">
      <alignment vertical="center"/>
    </xf>
    <xf numFmtId="0" fontId="18" fillId="0" borderId="3" xfId="0" applyNumberFormat="1" applyFont="1" applyFill="1" applyBorder="1" applyAlignment="1" applyProtection="1">
      <alignment vertical="center" wrapText="1"/>
    </xf>
    <xf numFmtId="0" fontId="18" fillId="0" borderId="4" xfId="0" applyNumberFormat="1" applyFont="1" applyFill="1" applyBorder="1" applyAlignment="1" applyProtection="1">
      <alignment vertical="center" wrapText="1"/>
    </xf>
    <xf numFmtId="0" fontId="17" fillId="0" borderId="0" xfId="0" applyFont="1" applyAlignment="1" applyProtection="1">
      <alignment vertical="center" wrapText="1"/>
      <protection locked="0"/>
    </xf>
    <xf numFmtId="0" fontId="17" fillId="0" borderId="0" xfId="0" applyFont="1" applyAlignment="1" applyProtection="1">
      <alignment vertical="center"/>
      <protection locked="0"/>
    </xf>
    <xf numFmtId="0" fontId="0" fillId="0" borderId="0" xfId="0" applyProtection="1">
      <alignment vertical="center"/>
      <protection locked="0"/>
    </xf>
    <xf numFmtId="0" fontId="0" fillId="0" borderId="3" xfId="0" applyBorder="1" applyProtection="1">
      <alignment vertical="center"/>
      <protection locked="0"/>
    </xf>
    <xf numFmtId="0" fontId="0" fillId="0" borderId="0" xfId="0" applyBorder="1" applyProtection="1">
      <alignment vertical="center"/>
      <protection locked="0"/>
    </xf>
    <xf numFmtId="0" fontId="0" fillId="0" borderId="4" xfId="0" applyBorder="1" applyProtection="1">
      <alignment vertical="center"/>
      <protection locked="0"/>
    </xf>
    <xf numFmtId="0" fontId="0" fillId="0" borderId="1" xfId="0" applyBorder="1" applyProtection="1">
      <alignment vertical="center"/>
      <protection locked="0"/>
    </xf>
    <xf numFmtId="0" fontId="0" fillId="0" borderId="1" xfId="0" applyFill="1" applyBorder="1" applyAlignment="1" applyProtection="1">
      <alignment vertical="top"/>
      <protection locked="0"/>
    </xf>
    <xf numFmtId="0" fontId="0" fillId="0" borderId="4" xfId="0" applyFill="1" applyBorder="1" applyAlignment="1" applyProtection="1">
      <alignment vertical="top"/>
      <protection locked="0"/>
    </xf>
    <xf numFmtId="0" fontId="0" fillId="0" borderId="0" xfId="0" applyFill="1" applyBorder="1" applyAlignment="1" applyProtection="1">
      <alignment vertical="top"/>
      <protection locked="0"/>
    </xf>
    <xf numFmtId="0" fontId="0" fillId="0" borderId="3" xfId="0" applyBorder="1" applyAlignment="1" applyProtection="1">
      <alignment vertical="top"/>
      <protection locked="0"/>
    </xf>
    <xf numFmtId="0" fontId="0" fillId="0" borderId="0" xfId="0" applyBorder="1" applyAlignment="1" applyProtection="1">
      <alignment vertical="top"/>
      <protection locked="0"/>
    </xf>
    <xf numFmtId="0" fontId="0" fillId="0" borderId="0" xfId="0" applyFill="1" applyBorder="1" applyAlignment="1" applyProtection="1">
      <alignment vertical="top" wrapText="1"/>
      <protection locked="0"/>
    </xf>
    <xf numFmtId="0" fontId="0" fillId="0" borderId="0" xfId="0" applyAlignment="1" applyProtection="1">
      <alignment vertical="top"/>
      <protection locked="0"/>
    </xf>
    <xf numFmtId="0" fontId="17" fillId="0" borderId="0" xfId="0" applyFont="1" applyAlignment="1">
      <alignment vertical="center" wrapText="1"/>
    </xf>
    <xf numFmtId="0" fontId="17" fillId="0" borderId="0" xfId="0" applyFont="1" applyAlignment="1">
      <alignment vertical="center"/>
    </xf>
    <xf numFmtId="0" fontId="0" fillId="0" borderId="3" xfId="0" applyBorder="1" applyAlignment="1">
      <alignment vertical="top" wrapText="1"/>
    </xf>
    <xf numFmtId="0" fontId="20" fillId="0" borderId="3" xfId="0" applyFont="1" applyBorder="1" applyAlignment="1">
      <alignment horizontal="left" vertical="top" wrapText="1"/>
    </xf>
    <xf numFmtId="0" fontId="20" fillId="0" borderId="3" xfId="0" applyFont="1" applyBorder="1">
      <alignment vertical="center"/>
    </xf>
    <xf numFmtId="0" fontId="0" fillId="0" borderId="0" xfId="0" applyBorder="1" applyAlignment="1">
      <alignment vertical="top" wrapText="1"/>
    </xf>
    <xf numFmtId="0" fontId="20" fillId="0" borderId="0" xfId="0" applyFont="1" applyBorder="1" applyAlignment="1">
      <alignment horizontal="left" vertical="top" wrapText="1"/>
    </xf>
    <xf numFmtId="0" fontId="20" fillId="0" borderId="0" xfId="0" applyFont="1" applyBorder="1">
      <alignment vertical="center"/>
    </xf>
    <xf numFmtId="0" fontId="20" fillId="0" borderId="0" xfId="0" applyFont="1" applyFill="1" applyBorder="1">
      <alignment vertical="center"/>
    </xf>
    <xf numFmtId="0" fontId="0" fillId="0" borderId="0" xfId="0" applyFill="1" applyBorder="1" applyAlignment="1">
      <alignment vertical="top" wrapText="1"/>
    </xf>
    <xf numFmtId="0" fontId="20" fillId="0" borderId="0" xfId="0" applyFont="1" applyAlignment="1">
      <alignment horizontal="left" vertical="top" wrapText="1"/>
    </xf>
    <xf numFmtId="0" fontId="20" fillId="0" borderId="0" xfId="0" applyFont="1" applyBorder="1" applyAlignment="1">
      <alignment wrapText="1"/>
    </xf>
    <xf numFmtId="0" fontId="20" fillId="0" borderId="0" xfId="0" applyFont="1" applyFill="1" applyBorder="1" applyAlignment="1">
      <alignment vertical="center"/>
    </xf>
    <xf numFmtId="0" fontId="20" fillId="0" borderId="0" xfId="0" applyFont="1" applyBorder="1" applyAlignment="1">
      <alignment vertical="center"/>
    </xf>
    <xf numFmtId="0" fontId="20" fillId="0" borderId="0" xfId="0" applyFont="1" applyFill="1">
      <alignment vertical="center"/>
    </xf>
    <xf numFmtId="0" fontId="0" fillId="0" borderId="0" xfId="0" applyAlignment="1">
      <alignment horizontal="left" vertical="top" wrapText="1"/>
    </xf>
    <xf numFmtId="49" fontId="0" fillId="0" borderId="3" xfId="0" applyNumberFormat="1" applyBorder="1" applyAlignment="1">
      <alignment vertical="top" wrapText="1"/>
    </xf>
    <xf numFmtId="49" fontId="20" fillId="0" borderId="3" xfId="0" applyNumberFormat="1" applyFont="1" applyBorder="1" applyAlignment="1">
      <alignment vertical="top" wrapText="1"/>
    </xf>
    <xf numFmtId="0" fontId="20" fillId="0" borderId="3" xfId="0" applyFont="1" applyBorder="1" applyAlignment="1">
      <alignment horizontal="center" vertical="center"/>
    </xf>
    <xf numFmtId="0" fontId="20" fillId="0" borderId="3" xfId="0" applyFont="1" applyBorder="1" applyAlignment="1">
      <alignment horizontal="center" vertical="top" wrapText="1"/>
    </xf>
    <xf numFmtId="0" fontId="20" fillId="0" borderId="3" xfId="0" applyFont="1" applyBorder="1" applyAlignment="1">
      <alignment horizontal="center" vertical="top"/>
    </xf>
    <xf numFmtId="49" fontId="0" fillId="0" borderId="0" xfId="0" applyNumberFormat="1" applyBorder="1" applyAlignment="1">
      <alignment vertical="top" wrapText="1"/>
    </xf>
    <xf numFmtId="49" fontId="20" fillId="0" borderId="0" xfId="0" applyNumberFormat="1" applyFont="1" applyBorder="1" applyAlignment="1">
      <alignment vertical="top" wrapText="1"/>
    </xf>
    <xf numFmtId="0" fontId="20" fillId="0" borderId="0" xfId="0" applyFont="1" applyBorder="1" applyAlignment="1">
      <alignment horizontal="center" vertical="center"/>
    </xf>
    <xf numFmtId="0" fontId="20" fillId="0" borderId="0" xfId="0" applyFont="1" applyBorder="1" applyAlignment="1">
      <alignment horizontal="center" vertical="top" wrapText="1"/>
    </xf>
    <xf numFmtId="0" fontId="20" fillId="0" borderId="0" xfId="0" applyFont="1" applyBorder="1" applyAlignment="1">
      <alignment horizontal="center" vertical="top"/>
    </xf>
    <xf numFmtId="0" fontId="20" fillId="0" borderId="0" xfId="0" applyFont="1" applyFill="1" applyBorder="1" applyAlignment="1">
      <alignment horizontal="center" vertical="center"/>
    </xf>
    <xf numFmtId="0" fontId="20" fillId="0" borderId="0" xfId="0" applyFont="1" applyFill="1" applyBorder="1" applyAlignment="1">
      <alignment horizontal="center" vertical="top" wrapText="1"/>
    </xf>
    <xf numFmtId="0" fontId="20" fillId="0" borderId="0" xfId="0" applyFont="1" applyFill="1" applyBorder="1" applyAlignment="1">
      <alignment horizontal="center" vertical="top"/>
    </xf>
    <xf numFmtId="49" fontId="20" fillId="0" borderId="0" xfId="0" applyNumberFormat="1" applyFont="1" applyFill="1" applyBorder="1" applyAlignment="1">
      <alignment vertical="top" wrapText="1"/>
    </xf>
    <xf numFmtId="49" fontId="0" fillId="0" borderId="0" xfId="0" applyNumberFormat="1" applyFill="1" applyBorder="1" applyAlignment="1">
      <alignment vertical="top" wrapText="1"/>
    </xf>
    <xf numFmtId="49" fontId="25" fillId="0" borderId="0" xfId="0" applyNumberFormat="1" applyFont="1" applyFill="1" applyBorder="1" applyAlignment="1">
      <alignment vertical="top" wrapText="1"/>
    </xf>
    <xf numFmtId="0" fontId="25" fillId="0" borderId="0" xfId="0" applyFont="1" applyFill="1" applyBorder="1" applyAlignment="1">
      <alignment vertical="top" wrapText="1"/>
    </xf>
    <xf numFmtId="0" fontId="26" fillId="0" borderId="0" xfId="0" applyFont="1" applyBorder="1" applyAlignment="1">
      <alignment horizontal="center" vertical="center"/>
    </xf>
    <xf numFmtId="49" fontId="0" fillId="0" borderId="0" xfId="0" applyNumberFormat="1" applyAlignment="1">
      <alignment vertical="top" wrapText="1"/>
    </xf>
    <xf numFmtId="49" fontId="0" fillId="0" borderId="0" xfId="0" applyNumberFormat="1" applyAlignment="1">
      <alignment wrapText="1"/>
    </xf>
    <xf numFmtId="0" fontId="20" fillId="0" borderId="0" xfId="0" applyFont="1" applyAlignment="1">
      <alignment horizontal="center" vertical="top"/>
    </xf>
    <xf numFmtId="0" fontId="26" fillId="0" borderId="0" xfId="0" applyFont="1" applyBorder="1" applyAlignment="1">
      <alignment horizontal="center" vertical="top"/>
    </xf>
    <xf numFmtId="0" fontId="0" fillId="0" borderId="4" xfId="0" applyFill="1" applyBorder="1" applyAlignment="1">
      <alignment vertical="top" wrapText="1"/>
    </xf>
    <xf numFmtId="49" fontId="0" fillId="0" borderId="4" xfId="0" applyNumberFormat="1" applyFill="1" applyBorder="1" applyAlignment="1">
      <alignment vertical="top" wrapText="1"/>
    </xf>
    <xf numFmtId="0" fontId="20" fillId="0" borderId="4" xfId="0" applyFont="1" applyBorder="1" applyAlignment="1">
      <alignment horizontal="left" vertical="top" wrapText="1"/>
    </xf>
    <xf numFmtId="0" fontId="20" fillId="0" borderId="4" xfId="0" applyFont="1" applyBorder="1" applyAlignment="1">
      <alignment horizontal="center" vertical="top"/>
    </xf>
    <xf numFmtId="49" fontId="20" fillId="0" borderId="4" xfId="0" applyNumberFormat="1" applyFont="1" applyBorder="1" applyAlignment="1">
      <alignment vertical="top" wrapText="1"/>
    </xf>
    <xf numFmtId="0" fontId="20" fillId="0" borderId="4" xfId="0" applyFont="1" applyFill="1" applyBorder="1" applyAlignment="1">
      <alignment horizontal="center" vertical="center"/>
    </xf>
    <xf numFmtId="0" fontId="20" fillId="0" borderId="4" xfId="0" applyFont="1" applyFill="1" applyBorder="1" applyAlignment="1">
      <alignment horizontal="center" vertical="top" wrapText="1"/>
    </xf>
    <xf numFmtId="0" fontId="20" fillId="0" borderId="4" xfId="0" applyFont="1" applyFill="1" applyBorder="1" applyAlignment="1">
      <alignment horizontal="center" vertical="top"/>
    </xf>
    <xf numFmtId="0" fontId="20" fillId="0" borderId="4" xfId="0" applyFont="1" applyBorder="1">
      <alignment vertical="center"/>
    </xf>
    <xf numFmtId="0" fontId="20" fillId="0" borderId="4" xfId="0" applyFont="1" applyFill="1" applyBorder="1">
      <alignment vertical="center"/>
    </xf>
    <xf numFmtId="49" fontId="20" fillId="0" borderId="4" xfId="0" applyNumberFormat="1" applyFont="1" applyFill="1" applyBorder="1" applyAlignment="1">
      <alignment vertical="top" wrapText="1"/>
    </xf>
    <xf numFmtId="0" fontId="20" fillId="0" borderId="4" xfId="0" applyFont="1" applyBorder="1" applyAlignment="1">
      <alignment horizontal="center" vertical="center"/>
    </xf>
    <xf numFmtId="0" fontId="20" fillId="0" borderId="4" xfId="0" applyFont="1" applyBorder="1" applyAlignment="1">
      <alignment horizontal="center" vertical="top" wrapText="1"/>
    </xf>
    <xf numFmtId="49" fontId="25" fillId="0" borderId="4" xfId="0" applyNumberFormat="1" applyFont="1" applyFill="1" applyBorder="1" applyAlignment="1">
      <alignment vertical="top" wrapText="1"/>
    </xf>
    <xf numFmtId="0" fontId="25" fillId="0" borderId="4" xfId="0" applyFont="1" applyFill="1" applyBorder="1" applyAlignment="1">
      <alignment vertical="top" wrapText="1"/>
    </xf>
    <xf numFmtId="0" fontId="26" fillId="0" borderId="4" xfId="0" applyFont="1" applyBorder="1" applyAlignment="1">
      <alignment horizontal="left" vertical="top" wrapText="1"/>
    </xf>
    <xf numFmtId="0" fontId="26" fillId="0" borderId="4" xfId="0" applyFont="1" applyBorder="1" applyAlignment="1">
      <alignment horizontal="center" vertical="top"/>
    </xf>
    <xf numFmtId="0" fontId="26" fillId="0" borderId="4" xfId="0" applyFont="1" applyBorder="1" applyAlignment="1">
      <alignment horizontal="center" vertical="center"/>
    </xf>
    <xf numFmtId="0" fontId="26" fillId="0" borderId="0" xfId="0" applyFont="1" applyBorder="1" applyAlignment="1">
      <alignment horizontal="left" vertical="top" wrapText="1"/>
    </xf>
    <xf numFmtId="49" fontId="0" fillId="0" borderId="4" xfId="0" applyNumberFormat="1" applyBorder="1" applyAlignment="1">
      <alignment vertical="top" wrapText="1"/>
    </xf>
    <xf numFmtId="49" fontId="0" fillId="0" borderId="4" xfId="0" applyNumberFormat="1" applyBorder="1" applyAlignment="1">
      <alignment wrapText="1"/>
    </xf>
    <xf numFmtId="0" fontId="0" fillId="0" borderId="4" xfId="0" applyBorder="1" applyAlignment="1">
      <alignment horizontal="left" vertical="top" wrapText="1"/>
    </xf>
    <xf numFmtId="0" fontId="20" fillId="0" borderId="0" xfId="0" applyFont="1" applyAlignment="1">
      <alignment wrapText="1"/>
    </xf>
    <xf numFmtId="0" fontId="20" fillId="0" borderId="0" xfId="0" applyFont="1">
      <alignment vertical="center"/>
    </xf>
    <xf numFmtId="0" fontId="20" fillId="0" borderId="0" xfId="0" applyFont="1" applyAlignment="1">
      <alignment horizontal="center" vertical="center"/>
    </xf>
    <xf numFmtId="0" fontId="20" fillId="0" borderId="0" xfId="0" applyFont="1" applyAlignment="1">
      <alignment vertical="top" wrapText="1"/>
    </xf>
    <xf numFmtId="0" fontId="0" fillId="0" borderId="3" xfId="0" applyFill="1" applyBorder="1">
      <alignment vertical="center"/>
    </xf>
    <xf numFmtId="0" fontId="0" fillId="0" borderId="0" xfId="0" applyFill="1" applyBorder="1">
      <alignment vertical="center"/>
    </xf>
    <xf numFmtId="0" fontId="25" fillId="0" borderId="0" xfId="0" applyFont="1" applyBorder="1">
      <alignment vertical="center"/>
    </xf>
    <xf numFmtId="0" fontId="27" fillId="0" borderId="0" xfId="0" applyFont="1" applyBorder="1">
      <alignment vertical="center"/>
    </xf>
    <xf numFmtId="0" fontId="20" fillId="0" borderId="3" xfId="0" applyFont="1" applyBorder="1" applyAlignment="1">
      <alignment vertical="top" wrapText="1"/>
    </xf>
    <xf numFmtId="0" fontId="20" fillId="0" borderId="0" xfId="0" applyFont="1" applyBorder="1" applyAlignment="1">
      <alignment vertical="top" wrapText="1"/>
    </xf>
    <xf numFmtId="0" fontId="0" fillId="0" borderId="0" xfId="0" applyBorder="1" applyAlignment="1">
      <alignment horizontal="center" vertical="top"/>
    </xf>
    <xf numFmtId="0" fontId="20" fillId="0" borderId="0" xfId="0" applyFont="1" applyBorder="1" applyAlignment="1">
      <alignment vertical="top"/>
    </xf>
    <xf numFmtId="0" fontId="0" fillId="0" borderId="4" xfId="0" applyBorder="1" applyAlignment="1">
      <alignment horizontal="center" vertical="top"/>
    </xf>
    <xf numFmtId="0" fontId="20" fillId="0" borderId="3" xfId="0" applyFont="1" applyBorder="1" applyAlignment="1">
      <alignment wrapText="1"/>
    </xf>
    <xf numFmtId="0" fontId="0" fillId="0" borderId="0" xfId="0" applyFill="1" applyBorder="1" applyAlignment="1">
      <alignment vertical="center"/>
    </xf>
    <xf numFmtId="0" fontId="0" fillId="0" borderId="0" xfId="0" applyFill="1" applyBorder="1" applyAlignment="1">
      <alignment vertical="center" wrapText="1"/>
    </xf>
    <xf numFmtId="0" fontId="20" fillId="0" borderId="1" xfId="0" applyFont="1" applyBorder="1" applyAlignment="1">
      <alignment horizontal="left" vertical="top" wrapText="1"/>
    </xf>
    <xf numFmtId="0" fontId="20" fillId="0" borderId="1" xfId="0" applyFont="1" applyBorder="1" applyAlignment="1">
      <alignment horizontal="center" vertical="top"/>
    </xf>
    <xf numFmtId="0" fontId="0" fillId="0" borderId="1" xfId="0" applyFill="1" applyBorder="1">
      <alignment vertical="center"/>
    </xf>
    <xf numFmtId="0" fontId="0" fillId="0" borderId="4" xfId="0" applyFill="1" applyBorder="1">
      <alignment vertical="center"/>
    </xf>
    <xf numFmtId="0" fontId="20" fillId="0" borderId="4" xfId="0" applyFont="1" applyBorder="1" applyAlignment="1">
      <alignment vertical="top" wrapText="1"/>
    </xf>
    <xf numFmtId="0" fontId="20" fillId="0" borderId="4" xfId="0" applyFont="1" applyBorder="1" applyAlignment="1">
      <alignment wrapText="1"/>
    </xf>
    <xf numFmtId="0" fontId="0" fillId="0" borderId="1" xfId="0" applyFill="1" applyBorder="1" applyAlignment="1">
      <alignment vertical="center"/>
    </xf>
    <xf numFmtId="0" fontId="0" fillId="0" borderId="4" xfId="0" applyFill="1" applyBorder="1" applyAlignment="1">
      <alignment vertical="center"/>
    </xf>
    <xf numFmtId="0" fontId="20" fillId="0" borderId="1" xfId="0" applyFont="1" applyBorder="1" applyAlignment="1">
      <alignment horizontal="center" vertical="center"/>
    </xf>
    <xf numFmtId="0" fontId="20" fillId="0" borderId="1" xfId="0" applyFont="1" applyBorder="1">
      <alignment vertical="center"/>
    </xf>
    <xf numFmtId="0" fontId="0" fillId="0" borderId="1" xfId="0" applyFill="1" applyBorder="1" applyAlignment="1">
      <alignment vertical="center" wrapText="1"/>
    </xf>
    <xf numFmtId="0" fontId="20" fillId="0" borderId="1" xfId="0" applyFont="1" applyBorder="1" applyAlignment="1">
      <alignment horizontal="left" vertical="center" wrapText="1"/>
    </xf>
    <xf numFmtId="0" fontId="20" fillId="0" borderId="1" xfId="0" applyFont="1" applyBorder="1" applyAlignment="1">
      <alignment vertical="center" wrapText="1"/>
    </xf>
    <xf numFmtId="0" fontId="20" fillId="0" borderId="0" xfId="0" applyFont="1" applyFill="1" applyBorder="1" applyAlignment="1">
      <alignment horizontal="left" vertical="top" wrapText="1"/>
    </xf>
    <xf numFmtId="0" fontId="20" fillId="0" borderId="0" xfId="0" applyFont="1" applyFill="1" applyBorder="1" applyAlignment="1">
      <alignment wrapText="1"/>
    </xf>
    <xf numFmtId="0" fontId="0" fillId="0" borderId="4" xfId="0" applyBorder="1" applyAlignment="1">
      <alignment wrapText="1"/>
    </xf>
    <xf numFmtId="0" fontId="0" fillId="0" borderId="4" xfId="0" applyBorder="1" applyAlignment="1">
      <alignment vertical="center"/>
    </xf>
    <xf numFmtId="0" fontId="0" fillId="0" borderId="0" xfId="0" applyBorder="1" applyAlignment="1">
      <alignment horizontal="center"/>
    </xf>
    <xf numFmtId="0" fontId="0" fillId="0" borderId="0" xfId="0" applyAlignment="1">
      <alignment horizontal="center"/>
    </xf>
    <xf numFmtId="0" fontId="0" fillId="0" borderId="4" xfId="0" applyBorder="1" applyAlignment="1">
      <alignment horizontal="center"/>
    </xf>
    <xf numFmtId="0" fontId="0" fillId="0" borderId="4" xfId="0" applyBorder="1" applyAlignment="1">
      <alignment vertical="top" wrapText="1"/>
    </xf>
    <xf numFmtId="0" fontId="0" fillId="0" borderId="0" xfId="0" applyAlignment="1"/>
    <xf numFmtId="0" fontId="38" fillId="11" borderId="5" xfId="5" applyBorder="1">
      <alignment horizontal="center" vertical="center" wrapText="1"/>
    </xf>
    <xf numFmtId="0" fontId="38" fillId="11" borderId="6" xfId="5" applyBorder="1">
      <alignment horizontal="center" vertical="center" wrapText="1"/>
    </xf>
    <xf numFmtId="49" fontId="38" fillId="11" borderId="6" xfId="5" applyNumberFormat="1" applyBorder="1">
      <alignment horizontal="center" vertical="center" wrapText="1"/>
    </xf>
    <xf numFmtId="0" fontId="38" fillId="11" borderId="0" xfId="5" applyNumberFormat="1" applyBorder="1">
      <alignment horizontal="center" vertical="center" wrapText="1"/>
    </xf>
    <xf numFmtId="0" fontId="37" fillId="8" borderId="1" xfId="2" applyBorder="1">
      <alignment horizontal="left" vertical="center"/>
    </xf>
    <xf numFmtId="0" fontId="37" fillId="8" borderId="0" xfId="2" applyBorder="1">
      <alignment horizontal="left" vertical="center"/>
    </xf>
    <xf numFmtId="0" fontId="37" fillId="8" borderId="3" xfId="2" applyBorder="1">
      <alignment horizontal="left" vertical="center"/>
    </xf>
    <xf numFmtId="0" fontId="37" fillId="8" borderId="3" xfId="2" applyNumberFormat="1" applyBorder="1">
      <alignment horizontal="left" vertical="center"/>
    </xf>
    <xf numFmtId="0" fontId="37" fillId="8" borderId="0" xfId="2" applyNumberFormat="1" applyBorder="1">
      <alignment horizontal="left" vertical="center"/>
    </xf>
    <xf numFmtId="0" fontId="29" fillId="9" borderId="1" xfId="3" applyBorder="1" applyAlignment="1">
      <alignment horizontal="center" vertical="center"/>
    </xf>
    <xf numFmtId="0" fontId="29" fillId="9" borderId="0" xfId="3" applyBorder="1" applyAlignment="1">
      <alignment horizontal="center" vertical="center"/>
    </xf>
    <xf numFmtId="0" fontId="29" fillId="9" borderId="4" xfId="3" applyBorder="1" applyAlignment="1">
      <alignment horizontal="center" vertical="center"/>
    </xf>
    <xf numFmtId="0" fontId="16" fillId="0" borderId="0" xfId="0" applyFont="1" applyAlignment="1" applyProtection="1">
      <alignment vertical="center" wrapText="1"/>
      <protection locked="0"/>
    </xf>
    <xf numFmtId="0" fontId="16" fillId="0" borderId="0" xfId="0" applyFont="1" applyAlignment="1" applyProtection="1">
      <alignment vertical="center"/>
      <protection locked="0"/>
    </xf>
    <xf numFmtId="0" fontId="0" fillId="0" borderId="0" xfId="0" applyAlignment="1" applyProtection="1">
      <alignment horizontal="center"/>
      <protection locked="0"/>
    </xf>
    <xf numFmtId="0" fontId="0" fillId="0" borderId="4" xfId="0" applyFill="1" applyBorder="1" applyProtection="1">
      <alignment vertical="center"/>
      <protection locked="0"/>
    </xf>
    <xf numFmtId="0" fontId="0" fillId="0" borderId="1" xfId="0" applyBorder="1" applyAlignment="1">
      <alignment vertical="top" wrapText="1"/>
    </xf>
    <xf numFmtId="0" fontId="0" fillId="0" borderId="1" xfId="0" applyBorder="1" applyAlignment="1">
      <alignment horizontal="center"/>
    </xf>
    <xf numFmtId="0" fontId="0" fillId="0" borderId="1" xfId="0" applyFill="1" applyBorder="1" applyAlignment="1">
      <alignment vertical="top" wrapText="1"/>
    </xf>
    <xf numFmtId="0" fontId="38" fillId="11" borderId="7" xfId="5" applyBorder="1">
      <alignment horizontal="center" vertical="center" wrapText="1"/>
    </xf>
    <xf numFmtId="0" fontId="38" fillId="11" borderId="8" xfId="5" applyBorder="1">
      <alignment horizontal="center" vertical="center" wrapText="1"/>
    </xf>
    <xf numFmtId="0" fontId="29" fillId="9" borderId="3" xfId="3" applyBorder="1" applyAlignment="1">
      <alignment horizontal="center" vertical="center"/>
    </xf>
    <xf numFmtId="0" fontId="18" fillId="0" borderId="0" xfId="0" applyFont="1" applyBorder="1" applyAlignment="1">
      <alignment horizontal="center" vertical="center"/>
    </xf>
    <xf numFmtId="0" fontId="18" fillId="0" borderId="4" xfId="0" applyFont="1" applyBorder="1" applyAlignment="1">
      <alignment horizontal="center" vertical="center"/>
    </xf>
    <xf numFmtId="0" fontId="13" fillId="9" borderId="0" xfId="3" applyFont="1" applyBorder="1" applyAlignment="1">
      <alignment horizontal="center" vertical="center" wrapText="1"/>
    </xf>
    <xf numFmtId="0" fontId="13" fillId="9" borderId="4" xfId="3" applyFont="1" applyBorder="1" applyAlignment="1">
      <alignment horizontal="center" vertical="center" wrapText="1"/>
    </xf>
    <xf numFmtId="0" fontId="29" fillId="9" borderId="0" xfId="3" applyNumberFormat="1" applyBorder="1" applyAlignment="1">
      <alignment horizontal="center" vertical="center" wrapText="1"/>
    </xf>
    <xf numFmtId="0" fontId="29" fillId="9" borderId="3" xfId="3" applyNumberFormat="1" applyBorder="1" applyAlignment="1">
      <alignment horizontal="center" vertical="center" wrapText="1"/>
    </xf>
    <xf numFmtId="0" fontId="29" fillId="9" borderId="1" xfId="3" applyBorder="1" applyAlignment="1">
      <alignment horizontal="center" vertical="center" wrapText="1"/>
    </xf>
    <xf numFmtId="0" fontId="29" fillId="9" borderId="0" xfId="3" applyBorder="1" applyAlignment="1">
      <alignment horizontal="center" vertical="center" wrapText="1"/>
    </xf>
    <xf numFmtId="0" fontId="29" fillId="9" borderId="4" xfId="3" applyBorder="1" applyAlignment="1">
      <alignment horizontal="center" vertical="center" wrapText="1"/>
    </xf>
    <xf numFmtId="0" fontId="29" fillId="9" borderId="0" xfId="3" applyAlignment="1">
      <alignment horizontal="center" vertical="center"/>
    </xf>
    <xf numFmtId="0" fontId="4" fillId="0" borderId="0" xfId="0" applyFont="1" applyBorder="1" applyAlignment="1">
      <alignment wrapText="1"/>
    </xf>
    <xf numFmtId="0" fontId="4" fillId="0" borderId="0" xfId="0" applyFont="1" applyBorder="1">
      <alignment vertical="center"/>
    </xf>
    <xf numFmtId="0" fontId="4" fillId="0" borderId="0" xfId="0" applyFont="1" applyAlignment="1">
      <alignment wrapText="1"/>
    </xf>
    <xf numFmtId="0" fontId="4" fillId="0" borderId="1" xfId="0" applyFont="1" applyBorder="1">
      <alignment vertical="center"/>
    </xf>
    <xf numFmtId="0" fontId="18" fillId="0" borderId="0" xfId="0" applyFont="1" applyFill="1" applyBorder="1" applyAlignment="1">
      <alignment wrapText="1"/>
    </xf>
    <xf numFmtId="0" fontId="18" fillId="0" borderId="4" xfId="0" applyFont="1" applyBorder="1">
      <alignment vertical="center"/>
    </xf>
    <xf numFmtId="0" fontId="4" fillId="0" borderId="1" xfId="0" applyFont="1" applyBorder="1" applyAlignment="1">
      <alignment wrapText="1"/>
    </xf>
    <xf numFmtId="0" fontId="4" fillId="0" borderId="1" xfId="0" applyFont="1" applyFill="1" applyBorder="1" applyAlignment="1">
      <alignment wrapText="1"/>
    </xf>
    <xf numFmtId="0" fontId="6" fillId="9" borderId="1" xfId="3" applyNumberFormat="1" applyFont="1" applyBorder="1" applyAlignment="1">
      <alignment horizontal="left" vertical="center" wrapText="1"/>
    </xf>
    <xf numFmtId="0" fontId="0" fillId="0" borderId="0" xfId="0" applyBorder="1" applyAlignment="1">
      <alignment vertical="center" wrapText="1"/>
    </xf>
    <xf numFmtId="0" fontId="27" fillId="9" borderId="4" xfId="3" applyFont="1" applyBorder="1" applyAlignment="1">
      <alignment horizontal="left" vertical="center"/>
    </xf>
    <xf numFmtId="0" fontId="6" fillId="9" borderId="4" xfId="3" applyFont="1" applyBorder="1" applyAlignment="1">
      <alignment horizontal="left" vertical="center"/>
    </xf>
    <xf numFmtId="0" fontId="0" fillId="0" borderId="0" xfId="4" applyFont="1" applyFill="1" applyAlignment="1" applyProtection="1">
      <alignment vertical="center" wrapText="1"/>
      <protection locked="0"/>
    </xf>
    <xf numFmtId="0" fontId="18" fillId="0" borderId="3" xfId="0" applyFont="1" applyBorder="1" applyAlignment="1" applyProtection="1">
      <alignment horizontal="left" vertical="top" wrapText="1"/>
      <protection locked="0"/>
    </xf>
    <xf numFmtId="0" fontId="18" fillId="0" borderId="3" xfId="0" applyFont="1" applyBorder="1" applyAlignment="1" applyProtection="1">
      <alignment horizontal="center" vertical="center"/>
      <protection locked="0"/>
    </xf>
    <xf numFmtId="0" fontId="18" fillId="0" borderId="0" xfId="0" applyFont="1" applyBorder="1" applyAlignment="1" applyProtection="1">
      <alignment horizontal="left" vertical="top" wrapText="1"/>
      <protection locked="0"/>
    </xf>
    <xf numFmtId="0" fontId="18" fillId="0" borderId="0" xfId="0" applyFont="1" applyBorder="1" applyAlignment="1" applyProtection="1">
      <alignment horizontal="center" vertical="center"/>
      <protection locked="0"/>
    </xf>
    <xf numFmtId="0" fontId="18" fillId="0" borderId="4" xfId="0" applyFont="1" applyBorder="1" applyAlignment="1" applyProtection="1">
      <alignment horizontal="left" vertical="top" wrapText="1"/>
      <protection locked="0"/>
    </xf>
    <xf numFmtId="0" fontId="18" fillId="0" borderId="4" xfId="0" applyFont="1" applyBorder="1" applyAlignment="1" applyProtection="1">
      <alignment horizontal="center" vertical="center"/>
      <protection locked="0"/>
    </xf>
    <xf numFmtId="0" fontId="18" fillId="0" borderId="1" xfId="0" applyFont="1" applyBorder="1" applyAlignment="1" applyProtection="1">
      <alignment horizontal="left" vertical="top" wrapText="1"/>
      <protection locked="0"/>
    </xf>
    <xf numFmtId="0" fontId="18" fillId="0" borderId="1" xfId="0" applyFont="1" applyBorder="1" applyAlignment="1" applyProtection="1">
      <alignment horizontal="center" vertical="center"/>
      <protection locked="0"/>
    </xf>
    <xf numFmtId="0" fontId="3" fillId="0" borderId="0" xfId="0" applyFont="1" applyFill="1" applyBorder="1" applyAlignment="1">
      <alignment wrapText="1"/>
    </xf>
    <xf numFmtId="0" fontId="18" fillId="0" borderId="3" xfId="0" applyFont="1" applyBorder="1" applyAlignment="1">
      <alignment horizontal="left" vertical="top" wrapText="1"/>
    </xf>
    <xf numFmtId="0" fontId="0" fillId="9" borderId="0" xfId="3" applyFont="1" applyBorder="1" applyAlignment="1">
      <alignment horizontal="center" vertical="center" wrapText="1"/>
    </xf>
    <xf numFmtId="0" fontId="0" fillId="0" borderId="3" xfId="0" applyFont="1" applyBorder="1">
      <alignment vertical="center"/>
    </xf>
    <xf numFmtId="0" fontId="18" fillId="0" borderId="0" xfId="0" applyFont="1" applyBorder="1" applyAlignment="1">
      <alignment horizontal="left" vertical="top" wrapText="1"/>
    </xf>
    <xf numFmtId="0" fontId="0" fillId="0" borderId="0" xfId="0" applyFont="1" applyBorder="1">
      <alignment vertical="center"/>
    </xf>
    <xf numFmtId="0" fontId="18" fillId="0" borderId="4" xfId="0" applyFont="1" applyBorder="1" applyAlignment="1">
      <alignment horizontal="left" vertical="top" wrapText="1"/>
    </xf>
    <xf numFmtId="0" fontId="0" fillId="9" borderId="4" xfId="3" applyFont="1" applyBorder="1" applyAlignment="1">
      <alignment horizontal="center" vertical="center" wrapText="1"/>
    </xf>
    <xf numFmtId="0" fontId="0" fillId="0" borderId="4" xfId="0" applyFont="1" applyBorder="1">
      <alignment vertical="center"/>
    </xf>
    <xf numFmtId="0" fontId="18" fillId="0" borderId="1" xfId="0" applyFont="1" applyBorder="1" applyAlignment="1">
      <alignment horizontal="left" vertical="top" wrapText="1"/>
    </xf>
    <xf numFmtId="0" fontId="0" fillId="0" borderId="1" xfId="0" applyFont="1" applyBorder="1" applyAlignment="1">
      <alignment horizontal="left" vertical="top" wrapText="1"/>
    </xf>
    <xf numFmtId="0" fontId="0" fillId="0" borderId="0" xfId="0" applyFont="1" applyBorder="1" applyAlignment="1">
      <alignment horizontal="left" vertical="top" wrapText="1"/>
    </xf>
    <xf numFmtId="0" fontId="0" fillId="0" borderId="1" xfId="0" applyBorder="1" applyAlignment="1">
      <alignment horizontal="left" wrapText="1"/>
    </xf>
    <xf numFmtId="0" fontId="0" fillId="0" borderId="3" xfId="0" applyBorder="1" applyAlignment="1" applyProtection="1">
      <alignment vertical="center" wrapText="1"/>
      <protection locked="0"/>
    </xf>
    <xf numFmtId="0" fontId="0" fillId="0" borderId="0" xfId="0" applyFont="1" applyBorder="1" applyAlignment="1" applyProtection="1">
      <alignment horizontal="left" vertical="top" wrapText="1"/>
      <protection locked="0"/>
    </xf>
    <xf numFmtId="0" fontId="0" fillId="0" borderId="4" xfId="0" applyFont="1" applyBorder="1" applyProtection="1">
      <alignment vertical="center"/>
      <protection locked="0"/>
    </xf>
    <xf numFmtId="0" fontId="0" fillId="0" borderId="1" xfId="0" applyNumberFormat="1" applyFill="1" applyBorder="1" applyAlignment="1" applyProtection="1">
      <alignment vertical="center" wrapText="1"/>
      <protection locked="0"/>
    </xf>
    <xf numFmtId="0" fontId="0" fillId="0" borderId="1" xfId="0" applyNumberFormat="1" applyFont="1" applyFill="1" applyBorder="1" applyAlignment="1" applyProtection="1">
      <alignment horizontal="left" vertical="center" wrapText="1"/>
    </xf>
    <xf numFmtId="0" fontId="30" fillId="0" borderId="4" xfId="0" applyNumberFormat="1" applyFont="1" applyFill="1" applyBorder="1" applyAlignment="1" applyProtection="1">
      <alignment horizontal="left" vertical="center" wrapText="1"/>
    </xf>
    <xf numFmtId="0" fontId="0" fillId="0" borderId="4" xfId="0" applyNumberFormat="1" applyFont="1" applyFill="1" applyBorder="1" applyAlignment="1" applyProtection="1">
      <alignment horizontal="left" vertical="center" wrapText="1"/>
    </xf>
    <xf numFmtId="0" fontId="0" fillId="0" borderId="4" xfId="0" applyFont="1" applyBorder="1" applyAlignment="1">
      <alignment horizontal="left" vertical="top" wrapText="1"/>
    </xf>
    <xf numFmtId="0" fontId="13" fillId="0" borderId="1" xfId="0" applyFont="1" applyBorder="1" applyAlignment="1">
      <alignment wrapText="1"/>
    </xf>
    <xf numFmtId="0" fontId="31" fillId="8" borderId="3" xfId="2" applyNumberFormat="1" applyFont="1" applyBorder="1">
      <alignment horizontal="left" vertical="center"/>
    </xf>
    <xf numFmtId="0" fontId="13" fillId="0" borderId="0" xfId="0" applyNumberFormat="1" applyFont="1" applyFill="1" applyBorder="1" applyAlignment="1" applyProtection="1">
      <alignment horizontal="left" vertical="center" wrapText="1"/>
    </xf>
    <xf numFmtId="0" fontId="31" fillId="8" borderId="0" xfId="2" applyNumberFormat="1" applyFont="1" applyBorder="1">
      <alignment horizontal="left" vertical="center"/>
    </xf>
    <xf numFmtId="0" fontId="13" fillId="0" borderId="4"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left" vertical="center" wrapText="1"/>
    </xf>
    <xf numFmtId="0" fontId="37" fillId="8" borderId="0" xfId="2" applyBorder="1" applyAlignment="1">
      <alignment horizontal="center" vertical="center"/>
    </xf>
    <xf numFmtId="0" fontId="2" fillId="8" borderId="0" xfId="2" applyFont="1" applyBorder="1">
      <alignment horizontal="left" vertical="center"/>
    </xf>
    <xf numFmtId="0" fontId="0" fillId="0" borderId="0" xfId="0" applyFont="1" applyBorder="1" applyAlignment="1">
      <alignment wrapText="1"/>
    </xf>
    <xf numFmtId="0" fontId="0" fillId="0" borderId="4" xfId="0" applyFont="1" applyBorder="1" applyAlignment="1">
      <alignment vertical="center" wrapText="1"/>
    </xf>
    <xf numFmtId="0" fontId="4" fillId="0" borderId="0" xfId="0" applyFont="1" applyBorder="1" applyAlignment="1">
      <alignment vertical="top" wrapText="1"/>
    </xf>
    <xf numFmtId="0" fontId="0" fillId="0" borderId="0" xfId="0" applyNumberFormat="1" applyFill="1" applyBorder="1" applyAlignment="1" applyProtection="1">
      <alignment horizontal="left" vertical="top" wrapText="1"/>
    </xf>
    <xf numFmtId="0" fontId="7" fillId="3" borderId="0" xfId="0" applyNumberFormat="1" applyFont="1" applyFill="1" applyBorder="1" applyAlignment="1" applyProtection="1">
      <alignment vertical="center" wrapText="1"/>
    </xf>
    <xf numFmtId="0" fontId="0" fillId="0" borderId="4"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Border="1" applyAlignment="1">
      <alignment vertical="center" wrapText="1"/>
    </xf>
    <xf numFmtId="0" fontId="0" fillId="0" borderId="1" xfId="0" applyNumberFormat="1" applyFill="1" applyBorder="1" applyAlignment="1" applyProtection="1">
      <alignment horizontal="left" vertical="center" wrapText="1"/>
    </xf>
    <xf numFmtId="0" fontId="25" fillId="0" borderId="3" xfId="0" applyFont="1" applyBorder="1" applyAlignment="1">
      <alignment horizontal="left" vertical="top" wrapText="1"/>
    </xf>
    <xf numFmtId="0" fontId="25" fillId="0" borderId="1" xfId="0" applyFont="1" applyBorder="1" applyAlignment="1">
      <alignment horizontal="left" vertical="top" wrapText="1"/>
    </xf>
    <xf numFmtId="0" fontId="25" fillId="0" borderId="0" xfId="0" applyFont="1" applyBorder="1" applyAlignment="1">
      <alignment horizontal="left" vertical="top" wrapText="1"/>
    </xf>
    <xf numFmtId="0" fontId="0" fillId="0" borderId="0" xfId="4" applyNumberFormat="1" applyFont="1" applyFill="1" applyAlignment="1" applyProtection="1">
      <alignment horizontal="left" vertical="center" wrapText="1"/>
    </xf>
    <xf numFmtId="0" fontId="0" fillId="0" borderId="3" xfId="0" applyNumberFormat="1" applyFill="1" applyBorder="1" applyAlignment="1" applyProtection="1">
      <alignment horizontal="left" vertical="center" wrapText="1"/>
    </xf>
    <xf numFmtId="0" fontId="0" fillId="0" borderId="0" xfId="0" applyNumberFormat="1" applyFont="1" applyFill="1" applyBorder="1" applyAlignment="1" applyProtection="1">
      <alignment horizontal="left" vertical="top" wrapText="1"/>
    </xf>
    <xf numFmtId="0" fontId="1" fillId="0" borderId="0" xfId="0" applyFont="1" applyBorder="1" applyAlignment="1">
      <alignment vertical="top" wrapText="1"/>
    </xf>
    <xf numFmtId="0" fontId="0" fillId="0" borderId="0" xfId="0" applyFont="1" applyFill="1" applyBorder="1" applyAlignment="1">
      <alignment vertical="top"/>
    </xf>
    <xf numFmtId="0" fontId="0" fillId="0" borderId="0" xfId="0" applyFont="1" applyBorder="1" applyAlignment="1">
      <alignment vertical="top"/>
    </xf>
    <xf numFmtId="0" fontId="0" fillId="0" borderId="3" xfId="0" applyBorder="1" applyAlignment="1">
      <alignment horizontal="center" vertical="top"/>
    </xf>
    <xf numFmtId="0" fontId="0" fillId="0" borderId="0" xfId="0" applyFill="1" applyBorder="1" applyAlignment="1">
      <alignment horizontal="center" vertical="top"/>
    </xf>
    <xf numFmtId="0" fontId="0" fillId="0" borderId="0" xfId="0" applyAlignment="1">
      <alignment horizontal="center" vertical="top"/>
    </xf>
    <xf numFmtId="0" fontId="1" fillId="0" borderId="0" xfId="0" applyFont="1" applyBorder="1" applyAlignment="1">
      <alignment wrapText="1"/>
    </xf>
    <xf numFmtId="0" fontId="0" fillId="0" borderId="0" xfId="0" applyFont="1" applyBorder="1" applyAlignment="1">
      <alignment vertical="top" wrapText="1"/>
    </xf>
    <xf numFmtId="0" fontId="0" fillId="0" borderId="4" xfId="0" applyNumberFormat="1" applyFill="1" applyBorder="1" applyAlignment="1" applyProtection="1">
      <alignment horizontal="left" vertical="center" wrapText="1"/>
    </xf>
    <xf numFmtId="0" fontId="31" fillId="0" borderId="0" xfId="0" applyFont="1" applyFill="1" applyBorder="1" applyAlignment="1">
      <alignment wrapText="1"/>
    </xf>
    <xf numFmtId="0" fontId="0" fillId="0" borderId="0" xfId="4" applyNumberFormat="1" applyFont="1" applyFill="1" applyAlignment="1" applyProtection="1">
      <alignment horizontal="left" vertical="top" wrapText="1"/>
    </xf>
    <xf numFmtId="0" fontId="31" fillId="0" borderId="0" xfId="0" applyFont="1" applyFill="1" applyBorder="1" applyAlignment="1">
      <alignment vertical="top" wrapText="1"/>
    </xf>
    <xf numFmtId="0" fontId="31" fillId="0" borderId="0" xfId="0" applyFont="1" applyBorder="1" applyAlignment="1">
      <alignment vertical="top" wrapText="1"/>
    </xf>
    <xf numFmtId="0" fontId="0" fillId="0" borderId="1" xfId="0" applyBorder="1" applyAlignment="1">
      <alignment horizontal="left" vertical="top" wrapText="1"/>
    </xf>
    <xf numFmtId="0" fontId="0" fillId="0" borderId="0" xfId="0" applyAlignment="1">
      <alignment vertical="top" wrapText="1"/>
    </xf>
    <xf numFmtId="0" fontId="0" fillId="0" borderId="0" xfId="4" applyFont="1" applyFill="1" applyAlignment="1">
      <alignment vertical="top" wrapText="1"/>
    </xf>
    <xf numFmtId="0" fontId="7" fillId="0" borderId="0" xfId="0" applyNumberFormat="1" applyFont="1" applyFill="1" applyBorder="1" applyAlignment="1" applyProtection="1">
      <alignment horizontal="left" vertical="center" wrapText="1"/>
    </xf>
    <xf numFmtId="0" fontId="7" fillId="3" borderId="0" xfId="0" applyNumberFormat="1" applyFont="1" applyFill="1" applyBorder="1" applyAlignment="1" applyProtection="1">
      <alignment horizontal="left" vertical="center" wrapText="1"/>
    </xf>
    <xf numFmtId="0" fontId="0" fillId="3" borderId="0" xfId="0" applyFill="1">
      <alignment vertical="center"/>
    </xf>
    <xf numFmtId="0" fontId="7" fillId="3" borderId="0" xfId="0" applyNumberFormat="1" applyFont="1" applyFill="1" applyBorder="1" applyAlignment="1" applyProtection="1">
      <alignment vertical="center"/>
    </xf>
    <xf numFmtId="0" fontId="7" fillId="0" borderId="0" xfId="0" applyFont="1" applyFill="1">
      <alignment vertical="center"/>
    </xf>
    <xf numFmtId="0" fontId="29" fillId="9" borderId="0" xfId="3" applyNumberFormat="1" applyBorder="1" applyAlignment="1">
      <alignment horizontal="center" vertical="top" wrapText="1"/>
    </xf>
    <xf numFmtId="0" fontId="38" fillId="11" borderId="0" xfId="5" applyNumberFormat="1" applyBorder="1" applyAlignment="1">
      <alignment horizontal="center" vertical="center" wrapText="1"/>
    </xf>
    <xf numFmtId="0" fontId="7" fillId="3" borderId="0" xfId="0" applyNumberFormat="1" applyFont="1" applyFill="1" applyBorder="1" applyAlignment="1" applyProtection="1">
      <alignment horizontal="center" vertical="center" wrapText="1"/>
    </xf>
    <xf numFmtId="0" fontId="0" fillId="9" borderId="0" xfId="3" applyNumberFormat="1" applyFont="1" applyBorder="1" applyAlignment="1">
      <alignment horizontal="center" vertical="top" wrapText="1"/>
    </xf>
    <xf numFmtId="0" fontId="29" fillId="9" borderId="0" xfId="3" applyAlignment="1">
      <alignment horizontal="center" vertical="top" wrapText="1"/>
    </xf>
    <xf numFmtId="0" fontId="32" fillId="0" borderId="0" xfId="3" applyNumberFormat="1" applyFont="1" applyFill="1" applyBorder="1" applyAlignment="1">
      <alignment horizontal="center" vertical="top" wrapText="1"/>
    </xf>
    <xf numFmtId="0" fontId="0" fillId="0" borderId="0" xfId="0" applyNumberFormat="1" applyFont="1" applyFill="1" applyBorder="1" applyAlignment="1" applyProtection="1">
      <alignment horizontal="center" vertical="top" wrapText="1"/>
    </xf>
    <xf numFmtId="0" fontId="0" fillId="9" borderId="0" xfId="3" applyNumberFormat="1" applyFont="1" applyBorder="1" applyAlignment="1">
      <alignment horizontal="center" vertical="center" wrapText="1"/>
    </xf>
    <xf numFmtId="0" fontId="0" fillId="9" borderId="0" xfId="3" applyFont="1" applyAlignment="1">
      <alignment horizontal="center" vertical="center"/>
    </xf>
    <xf numFmtId="0" fontId="32" fillId="0" borderId="0" xfId="3" applyNumberFormat="1" applyFont="1" applyFill="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0" xfId="0" applyAlignment="1">
      <alignment horizontal="center" vertical="center" wrapText="1"/>
    </xf>
    <xf numFmtId="0" fontId="13" fillId="9" borderId="0" xfId="3" applyNumberFormat="1" applyFont="1" applyBorder="1" applyAlignment="1">
      <alignment horizontal="center" vertical="top" wrapText="1"/>
    </xf>
    <xf numFmtId="0" fontId="1" fillId="8" borderId="0" xfId="2" applyFont="1" applyBorder="1">
      <alignment horizontal="left" vertical="center"/>
    </xf>
    <xf numFmtId="0" fontId="31" fillId="0" borderId="0" xfId="0" applyFont="1" applyFill="1" applyBorder="1" applyAlignment="1">
      <alignment vertical="center" wrapText="1"/>
    </xf>
    <xf numFmtId="0" fontId="31" fillId="0" borderId="3" xfId="0" applyFont="1" applyBorder="1" applyAlignment="1">
      <alignment vertical="top" wrapText="1"/>
    </xf>
    <xf numFmtId="0" fontId="38" fillId="11" borderId="6" xfId="5"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18" fillId="8" borderId="0" xfId="2" applyFont="1" applyBorder="1">
      <alignment horizontal="left" vertical="center"/>
    </xf>
    <xf numFmtId="0" fontId="25" fillId="0" borderId="4" xfId="0" applyFont="1" applyBorder="1" applyAlignment="1">
      <alignment horizontal="left" vertical="top" wrapText="1"/>
    </xf>
    <xf numFmtId="0" fontId="0" fillId="0" borderId="0" xfId="0" applyFont="1">
      <alignment vertical="center"/>
    </xf>
    <xf numFmtId="0" fontId="0" fillId="0" borderId="4" xfId="0" applyFont="1" applyBorder="1" applyAlignment="1">
      <alignment wrapText="1"/>
    </xf>
    <xf numFmtId="0" fontId="0" fillId="0" borderId="1" xfId="0" applyFill="1" applyBorder="1" applyAlignment="1">
      <alignment horizontal="center" vertical="center"/>
    </xf>
    <xf numFmtId="0" fontId="13" fillId="0" borderId="0" xfId="0" applyFont="1" applyFill="1" applyBorder="1" applyAlignment="1">
      <alignment wrapText="1"/>
    </xf>
    <xf numFmtId="0" fontId="13" fillId="0" borderId="0" xfId="0" applyNumberFormat="1" applyFont="1" applyFill="1" applyBorder="1" applyAlignment="1" applyProtection="1">
      <alignment horizontal="left" vertical="top" wrapText="1"/>
    </xf>
    <xf numFmtId="0" fontId="37" fillId="8" borderId="3" xfId="2" applyBorder="1" applyAlignment="1">
      <alignment horizontal="center" vertical="center"/>
    </xf>
    <xf numFmtId="0" fontId="38" fillId="11" borderId="5" xfId="5" applyBorder="1" applyAlignment="1">
      <alignment horizontal="center" vertical="center" wrapText="1"/>
    </xf>
    <xf numFmtId="0" fontId="0" fillId="0" borderId="3" xfId="0" applyBorder="1" applyAlignment="1" applyProtection="1">
      <alignment horizontal="center" vertical="center"/>
      <protection locked="0"/>
    </xf>
    <xf numFmtId="0" fontId="18" fillId="0" borderId="1" xfId="0" applyFont="1" applyBorder="1" applyAlignment="1">
      <alignment horizontal="center" vertical="center"/>
    </xf>
    <xf numFmtId="0" fontId="18" fillId="0" borderId="1" xfId="0" applyFont="1" applyBorder="1" applyAlignment="1">
      <alignment horizontal="center" vertical="top" wrapText="1"/>
    </xf>
    <xf numFmtId="0" fontId="18" fillId="0" borderId="0" xfId="0" applyFont="1" applyBorder="1" applyAlignment="1">
      <alignment horizontal="center" vertical="top" wrapText="1"/>
    </xf>
    <xf numFmtId="0" fontId="18" fillId="0" borderId="4" xfId="0" applyFont="1" applyBorder="1" applyAlignment="1">
      <alignment horizontal="center" vertical="top" wrapText="1"/>
    </xf>
    <xf numFmtId="0" fontId="0" fillId="0" borderId="0" xfId="0" applyAlignment="1">
      <alignment horizontal="center" wrapText="1"/>
    </xf>
    <xf numFmtId="0" fontId="0" fillId="0" borderId="1" xfId="0" applyFont="1" applyBorder="1" applyAlignment="1">
      <alignment horizontal="center" vertical="center"/>
    </xf>
    <xf numFmtId="0" fontId="0" fillId="0" borderId="4" xfId="0" applyFont="1" applyBorder="1" applyAlignment="1">
      <alignment horizontal="center" vertical="center"/>
    </xf>
    <xf numFmtId="0" fontId="0" fillId="0" borderId="0" xfId="0" applyFont="1" applyBorder="1" applyAlignment="1">
      <alignment horizontal="center" vertical="center"/>
    </xf>
    <xf numFmtId="0" fontId="13" fillId="9" borderId="1" xfId="3" applyFont="1" applyBorder="1" applyAlignment="1">
      <alignment horizontal="center" vertical="center"/>
    </xf>
    <xf numFmtId="0" fontId="18" fillId="0" borderId="3" xfId="0" applyFont="1" applyBorder="1" applyAlignment="1">
      <alignment horizontal="center" vertical="center"/>
    </xf>
    <xf numFmtId="0" fontId="38" fillId="11" borderId="7" xfId="5" applyBorder="1" applyAlignment="1">
      <alignment horizontal="center" vertical="center" wrapText="1"/>
    </xf>
    <xf numFmtId="0" fontId="37" fillId="8" borderId="1" xfId="2" applyBorder="1" applyAlignment="1">
      <alignment horizontal="center" vertical="center"/>
    </xf>
    <xf numFmtId="0" fontId="25" fillId="0" borderId="0" xfId="0" applyFont="1" applyBorder="1" applyAlignment="1">
      <alignment horizontal="center" vertical="center"/>
    </xf>
    <xf numFmtId="0" fontId="18" fillId="8" borderId="0" xfId="2" applyFont="1" applyBorder="1" applyAlignment="1">
      <alignment horizontal="center" vertical="center"/>
    </xf>
    <xf numFmtId="0" fontId="25" fillId="0" borderId="4" xfId="0" applyFont="1" applyBorder="1" applyAlignment="1">
      <alignment horizontal="center" vertical="center"/>
    </xf>
    <xf numFmtId="0" fontId="25" fillId="0" borderId="1" xfId="0" applyFont="1" applyBorder="1" applyAlignment="1">
      <alignment horizontal="center" vertical="center"/>
    </xf>
    <xf numFmtId="0" fontId="0" fillId="0" borderId="0" xfId="0" applyFont="1" applyAlignment="1">
      <alignment horizontal="center" vertical="center"/>
    </xf>
    <xf numFmtId="0" fontId="0" fillId="0" borderId="0" xfId="0" applyAlignment="1" applyProtection="1">
      <alignment horizontal="center" vertical="center"/>
      <protection locked="0"/>
    </xf>
    <xf numFmtId="0" fontId="25" fillId="0" borderId="3" xfId="0" applyFont="1" applyBorder="1" applyAlignment="1" applyProtection="1">
      <alignment horizontal="left" vertical="top" wrapText="1"/>
      <protection locked="0"/>
    </xf>
    <xf numFmtId="0" fontId="25" fillId="0" borderId="3" xfId="0" applyFont="1" applyBorder="1" applyAlignment="1" applyProtection="1">
      <alignment horizontal="center" vertical="center"/>
      <protection locked="0"/>
    </xf>
    <xf numFmtId="0" fontId="25" fillId="0" borderId="0" xfId="0" applyFont="1" applyBorder="1" applyAlignment="1" applyProtection="1">
      <alignment horizontal="left" vertical="top" wrapText="1"/>
      <protection locked="0"/>
    </xf>
    <xf numFmtId="0" fontId="25" fillId="0" borderId="0" xfId="0" applyFont="1" applyBorder="1" applyAlignment="1" applyProtection="1">
      <alignment horizontal="center" vertical="center"/>
      <protection locked="0"/>
    </xf>
    <xf numFmtId="0" fontId="25" fillId="0" borderId="0" xfId="0" applyFont="1" applyFill="1" applyBorder="1" applyAlignment="1" applyProtection="1">
      <alignment horizontal="left" vertical="top" wrapText="1"/>
      <protection locked="0"/>
    </xf>
    <xf numFmtId="0" fontId="25" fillId="0" borderId="0" xfId="0" applyFont="1" applyFill="1" applyBorder="1" applyAlignment="1" applyProtection="1">
      <alignment horizontal="center" vertical="center"/>
      <protection locked="0"/>
    </xf>
    <xf numFmtId="0" fontId="25" fillId="0" borderId="4" xfId="0" applyFont="1" applyBorder="1" applyAlignment="1" applyProtection="1">
      <alignment horizontal="left" vertical="top" wrapText="1"/>
      <protection locked="0"/>
    </xf>
    <xf numFmtId="0" fontId="25" fillId="0" borderId="4" xfId="0" applyFont="1" applyBorder="1" applyAlignment="1" applyProtection="1">
      <alignment horizontal="center" vertical="center"/>
      <protection locked="0"/>
    </xf>
    <xf numFmtId="0" fontId="25" fillId="0" borderId="1" xfId="0" applyFont="1" applyBorder="1" applyAlignment="1" applyProtection="1">
      <alignment horizontal="left" vertical="top" wrapText="1"/>
      <protection locked="0"/>
    </xf>
    <xf numFmtId="0" fontId="25" fillId="0" borderId="1" xfId="0" applyFont="1" applyBorder="1" applyAlignment="1" applyProtection="1">
      <alignment horizontal="center" vertical="center"/>
      <protection locked="0"/>
    </xf>
    <xf numFmtId="0" fontId="13" fillId="0" borderId="4" xfId="0" applyFont="1" applyBorder="1" applyProtection="1">
      <alignment vertical="center"/>
      <protection locked="0"/>
    </xf>
    <xf numFmtId="0" fontId="13" fillId="0" borderId="0" xfId="0" applyFont="1" applyProtection="1">
      <alignment vertical="center"/>
      <protection locked="0"/>
    </xf>
    <xf numFmtId="0" fontId="0" fillId="0" borderId="4" xfId="0" applyFill="1" applyBorder="1" applyAlignment="1" applyProtection="1">
      <alignment horizontal="center" vertical="center"/>
      <protection locked="0"/>
    </xf>
    <xf numFmtId="0" fontId="0" fillId="0" borderId="0" xfId="0" applyFill="1" applyAlignment="1" applyProtection="1">
      <alignment vertical="center" wrapText="1"/>
      <protection locked="0"/>
    </xf>
    <xf numFmtId="0" fontId="0" fillId="0" borderId="0" xfId="0" quotePrefix="1" applyBorder="1" applyAlignment="1">
      <alignment horizontal="center" vertical="center"/>
    </xf>
    <xf numFmtId="0" fontId="0" fillId="0" borderId="1" xfId="0" quotePrefix="1" applyBorder="1" applyAlignment="1">
      <alignment horizontal="center" vertical="center"/>
    </xf>
    <xf numFmtId="0" fontId="33" fillId="11" borderId="0" xfId="5" applyNumberFormat="1" applyFont="1" applyBorder="1" applyAlignment="1">
      <alignment horizontal="center" vertical="center" wrapText="1"/>
    </xf>
    <xf numFmtId="0" fontId="28" fillId="11" borderId="6" xfId="5" applyFont="1" applyBorder="1">
      <alignment horizontal="center" vertical="center" wrapText="1"/>
    </xf>
    <xf numFmtId="0" fontId="0" fillId="0" borderId="0" xfId="0" applyFill="1" applyProtection="1">
      <alignment vertical="center"/>
      <protection locked="0"/>
    </xf>
    <xf numFmtId="0" fontId="0" fillId="0" borderId="4" xfId="0" applyFill="1" applyBorder="1" applyAlignment="1">
      <alignment vertical="center" wrapText="1"/>
    </xf>
    <xf numFmtId="0" fontId="25" fillId="0" borderId="0" xfId="0" applyFont="1" applyFill="1" applyBorder="1" applyAlignment="1">
      <alignment horizontal="left" vertical="top" wrapText="1"/>
    </xf>
    <xf numFmtId="0" fontId="0" fillId="0" borderId="1" xfId="0" applyFill="1" applyBorder="1" applyAlignment="1" applyProtection="1">
      <alignment horizontal="center" vertical="center"/>
      <protection locked="0"/>
    </xf>
    <xf numFmtId="0" fontId="0" fillId="0" borderId="1" xfId="0" applyFill="1" applyBorder="1" applyAlignment="1" applyProtection="1">
      <alignment vertical="top" wrapText="1"/>
      <protection locked="0"/>
    </xf>
    <xf numFmtId="0" fontId="13" fillId="0" borderId="1" xfId="0" applyFont="1" applyFill="1" applyBorder="1" applyAlignment="1" applyProtection="1">
      <alignment horizontal="left" vertical="top" wrapText="1"/>
      <protection locked="0"/>
    </xf>
    <xf numFmtId="0" fontId="13" fillId="0" borderId="1" xfId="0" applyFont="1" applyFill="1" applyBorder="1" applyProtection="1">
      <alignment vertical="center"/>
      <protection locked="0"/>
    </xf>
    <xf numFmtId="0" fontId="0" fillId="0" borderId="1" xfId="0" applyFill="1" applyBorder="1" applyProtection="1">
      <alignment vertical="center"/>
      <protection locked="0"/>
    </xf>
    <xf numFmtId="0" fontId="0" fillId="0" borderId="0" xfId="0" applyFill="1" applyBorder="1" applyAlignment="1" applyProtection="1">
      <alignment horizontal="center" vertical="center"/>
      <protection locked="0"/>
    </xf>
    <xf numFmtId="0" fontId="13" fillId="0" borderId="0" xfId="0" applyFont="1" applyFill="1" applyBorder="1" applyProtection="1">
      <alignment vertical="center"/>
      <protection locked="0"/>
    </xf>
    <xf numFmtId="0" fontId="0" fillId="0" borderId="0" xfId="0" applyFill="1" applyBorder="1" applyProtection="1">
      <alignment vertical="center"/>
      <protection locked="0"/>
    </xf>
    <xf numFmtId="0" fontId="0" fillId="0" borderId="4" xfId="0" applyFill="1" applyBorder="1" applyAlignment="1" applyProtection="1">
      <alignment vertical="top" wrapText="1"/>
      <protection locked="0"/>
    </xf>
    <xf numFmtId="0" fontId="13" fillId="0" borderId="4" xfId="0" applyFont="1" applyFill="1" applyBorder="1" applyProtection="1">
      <alignment vertical="center"/>
      <protection locked="0"/>
    </xf>
    <xf numFmtId="0" fontId="13" fillId="0" borderId="1" xfId="0" applyFont="1" applyFill="1" applyBorder="1" applyAlignment="1" applyProtection="1">
      <alignment vertical="center" wrapText="1"/>
      <protection locked="0"/>
    </xf>
    <xf numFmtId="0" fontId="13" fillId="0" borderId="0" xfId="0" applyFont="1" applyFill="1" applyBorder="1" applyAlignment="1" applyProtection="1">
      <alignment vertical="center" wrapText="1"/>
      <protection locked="0"/>
    </xf>
    <xf numFmtId="0" fontId="0" fillId="0" borderId="3" xfId="0" quotePrefix="1" applyBorder="1" applyAlignment="1">
      <alignment horizontal="center" vertical="center"/>
    </xf>
    <xf numFmtId="0" fontId="0" fillId="0" borderId="3" xfId="0" quotePrefix="1" applyBorder="1" applyAlignment="1">
      <alignment horizontal="center" vertical="top"/>
    </xf>
    <xf numFmtId="0" fontId="0" fillId="0" borderId="0" xfId="0" quotePrefix="1" applyBorder="1" applyAlignment="1">
      <alignment horizontal="center" vertical="top"/>
    </xf>
    <xf numFmtId="0" fontId="0" fillId="0" borderId="0" xfId="0" quotePrefix="1" applyFill="1" applyBorder="1" applyAlignment="1">
      <alignment horizontal="center" vertical="top"/>
    </xf>
    <xf numFmtId="0" fontId="0" fillId="0" borderId="0" xfId="0" quotePrefix="1" applyAlignment="1">
      <alignment horizontal="center" vertical="top"/>
    </xf>
    <xf numFmtId="0" fontId="0" fillId="0" borderId="3" xfId="0" quotePrefix="1" applyBorder="1" applyAlignment="1" applyProtection="1">
      <alignment horizontal="center" vertical="center"/>
      <protection locked="0"/>
    </xf>
    <xf numFmtId="0" fontId="0" fillId="0" borderId="1" xfId="0" quotePrefix="1" applyBorder="1" applyAlignment="1" applyProtection="1">
      <alignment horizontal="center" vertical="center"/>
      <protection locked="0"/>
    </xf>
    <xf numFmtId="0" fontId="0" fillId="0" borderId="0" xfId="0" quotePrefix="1" applyBorder="1" applyAlignment="1" applyProtection="1">
      <alignment horizontal="center" vertical="center"/>
      <protection locked="0"/>
    </xf>
    <xf numFmtId="0" fontId="0" fillId="0" borderId="1" xfId="0" quotePrefix="1" applyBorder="1" applyAlignment="1">
      <alignment horizontal="center"/>
    </xf>
    <xf numFmtId="0" fontId="0" fillId="0" borderId="0" xfId="0" quotePrefix="1" applyBorder="1" applyAlignment="1">
      <alignment horizontal="center"/>
    </xf>
    <xf numFmtId="0" fontId="0" fillId="0" borderId="0" xfId="0" quotePrefix="1" applyFill="1" applyBorder="1" applyAlignment="1">
      <alignment horizontal="center" vertical="center"/>
    </xf>
    <xf numFmtId="0" fontId="18" fillId="0" borderId="0" xfId="0" quotePrefix="1" applyFont="1" applyBorder="1" applyAlignment="1">
      <alignment horizontal="center" vertical="center"/>
    </xf>
    <xf numFmtId="0" fontId="0" fillId="0" borderId="0" xfId="0" applyFill="1" applyBorder="1" applyAlignment="1" applyProtection="1">
      <alignment vertical="center" wrapText="1"/>
      <protection locked="0"/>
    </xf>
    <xf numFmtId="0" fontId="0" fillId="0" borderId="1" xfId="0" quotePrefix="1" applyFill="1" applyBorder="1" applyAlignment="1" applyProtection="1">
      <alignment horizontal="center" vertical="center"/>
      <protection locked="0"/>
    </xf>
    <xf numFmtId="0" fontId="0" fillId="0" borderId="0" xfId="0" quotePrefix="1" applyFill="1" applyBorder="1" applyAlignment="1" applyProtection="1">
      <alignment horizontal="center" vertical="center"/>
      <protection locked="0"/>
    </xf>
    <xf numFmtId="0" fontId="0" fillId="0" borderId="4" xfId="0" quotePrefix="1" applyFill="1" applyBorder="1" applyAlignment="1" applyProtection="1">
      <alignment horizontal="center" vertical="center"/>
      <protection locked="0"/>
    </xf>
    <xf numFmtId="0" fontId="0" fillId="0" borderId="0" xfId="0" applyBorder="1" applyAlignment="1" applyProtection="1">
      <alignment vertical="center" wrapText="1"/>
      <protection locked="0"/>
    </xf>
    <xf numFmtId="0" fontId="0" fillId="0" borderId="4" xfId="0" applyFill="1" applyBorder="1" applyAlignment="1" applyProtection="1">
      <alignment vertical="center" wrapText="1"/>
      <protection locked="0"/>
    </xf>
    <xf numFmtId="0" fontId="25" fillId="0" borderId="0" xfId="0" applyFont="1" applyBorder="1" applyAlignment="1">
      <alignment vertical="center" wrapText="1"/>
    </xf>
    <xf numFmtId="0" fontId="0" fillId="0" borderId="1" xfId="0" applyFill="1" applyBorder="1" applyAlignment="1" applyProtection="1">
      <alignment vertical="center" wrapText="1"/>
      <protection locked="0"/>
    </xf>
    <xf numFmtId="0" fontId="18" fillId="0" borderId="4" xfId="0" applyFont="1" applyFill="1" applyBorder="1" applyAlignment="1">
      <alignment horizontal="left" vertical="top" wrapText="1"/>
    </xf>
    <xf numFmtId="0" fontId="8" fillId="9" borderId="1" xfId="3" applyFont="1" applyBorder="1" applyAlignment="1">
      <alignment horizontal="center" vertical="center"/>
    </xf>
    <xf numFmtId="0" fontId="8" fillId="9" borderId="0" xfId="3" applyFont="1" applyBorder="1" applyAlignment="1">
      <alignment horizontal="center" vertical="center"/>
    </xf>
    <xf numFmtId="0" fontId="8" fillId="9" borderId="4" xfId="3" applyFont="1" applyBorder="1" applyAlignment="1">
      <alignment horizontal="center" vertical="center"/>
    </xf>
    <xf numFmtId="0" fontId="18" fillId="0" borderId="0" xfId="0" applyFont="1" applyFill="1" applyBorder="1" applyAlignment="1" applyProtection="1">
      <alignment horizontal="left" vertical="top" wrapText="1"/>
      <protection locked="0"/>
    </xf>
    <xf numFmtId="0" fontId="1" fillId="0" borderId="0" xfId="0" applyNumberFormat="1" applyFont="1" applyFill="1" applyBorder="1" applyAlignment="1" applyProtection="1">
      <alignment horizontal="left" vertical="center" wrapText="1"/>
    </xf>
    <xf numFmtId="0" fontId="1" fillId="0" borderId="0" xfId="0" applyFont="1" applyBorder="1">
      <alignment vertical="center"/>
    </xf>
    <xf numFmtId="164" fontId="7" fillId="3" borderId="0" xfId="0" applyNumberFormat="1" applyFont="1" applyFill="1" applyBorder="1" applyAlignment="1" applyProtection="1">
      <alignment horizontal="center" vertical="center" wrapText="1"/>
    </xf>
    <xf numFmtId="0" fontId="34" fillId="4" borderId="0" xfId="0" applyNumberFormat="1" applyFont="1" applyFill="1" applyBorder="1" applyAlignment="1" applyProtection="1">
      <alignment vertical="center"/>
    </xf>
    <xf numFmtId="0" fontId="34" fillId="4" borderId="0" xfId="0" applyNumberFormat="1" applyFont="1" applyFill="1" applyBorder="1" applyAlignment="1" applyProtection="1">
      <alignment vertical="center" wrapText="1"/>
    </xf>
    <xf numFmtId="0" fontId="34" fillId="4" borderId="0" xfId="0" applyNumberFormat="1" applyFont="1" applyFill="1" applyBorder="1" applyAlignment="1" applyProtection="1">
      <alignment horizontal="center" vertical="center" wrapText="1"/>
    </xf>
    <xf numFmtId="0" fontId="35" fillId="4" borderId="0" xfId="0" applyFont="1" applyFill="1">
      <alignment vertical="center"/>
    </xf>
    <xf numFmtId="0" fontId="36" fillId="5" borderId="0" xfId="0" applyNumberFormat="1" applyFont="1" applyFill="1" applyBorder="1" applyAlignment="1" applyProtection="1">
      <alignment horizontal="left" vertical="center"/>
    </xf>
    <xf numFmtId="0" fontId="36" fillId="5" borderId="0" xfId="0" applyNumberFormat="1" applyFont="1" applyFill="1" applyBorder="1" applyAlignment="1" applyProtection="1">
      <alignment horizontal="left" vertical="center" wrapText="1"/>
    </xf>
    <xf numFmtId="0" fontId="36" fillId="5" borderId="0" xfId="0" applyNumberFormat="1" applyFont="1" applyFill="1" applyBorder="1" applyAlignment="1" applyProtection="1">
      <alignment horizontal="center" vertical="center" wrapText="1"/>
    </xf>
    <xf numFmtId="1" fontId="36" fillId="5" borderId="0" xfId="0" applyNumberFormat="1" applyFont="1" applyFill="1" applyBorder="1" applyAlignment="1" applyProtection="1">
      <alignment horizontal="center" vertical="center" wrapText="1"/>
    </xf>
    <xf numFmtId="1" fontId="36" fillId="5" borderId="0" xfId="0" applyNumberFormat="1" applyFont="1" applyFill="1" applyAlignment="1">
      <alignment horizontal="center" vertical="center"/>
    </xf>
    <xf numFmtId="0" fontId="36" fillId="5" borderId="0" xfId="0" applyFont="1" applyFill="1" applyAlignment="1">
      <alignment horizontal="center" vertical="center"/>
    </xf>
    <xf numFmtId="0" fontId="36" fillId="5" borderId="0" xfId="0" applyNumberFormat="1" applyFont="1" applyFill="1" applyBorder="1" applyAlignment="1" applyProtection="1">
      <alignment vertical="top" wrapText="1"/>
    </xf>
    <xf numFmtId="0" fontId="36" fillId="5" borderId="0" xfId="0" applyFont="1" applyFill="1">
      <alignment vertical="center"/>
    </xf>
    <xf numFmtId="0" fontId="34" fillId="6" borderId="0" xfId="0" applyNumberFormat="1" applyFont="1" applyFill="1" applyBorder="1" applyAlignment="1" applyProtection="1">
      <alignment horizontal="left" vertical="center"/>
    </xf>
    <xf numFmtId="0" fontId="34" fillId="6" borderId="0" xfId="0" applyNumberFormat="1" applyFont="1" applyFill="1" applyBorder="1" applyAlignment="1" applyProtection="1">
      <alignment horizontal="left" vertical="center" wrapText="1"/>
    </xf>
    <xf numFmtId="0" fontId="34" fillId="6" borderId="0" xfId="0" applyNumberFormat="1" applyFont="1" applyFill="1" applyBorder="1" applyAlignment="1" applyProtection="1">
      <alignment horizontal="center" vertical="center" wrapText="1"/>
    </xf>
    <xf numFmtId="1" fontId="34" fillId="6" borderId="0" xfId="0" applyNumberFormat="1" applyFont="1" applyFill="1" applyBorder="1" applyAlignment="1" applyProtection="1">
      <alignment horizontal="center" vertical="center" wrapText="1"/>
    </xf>
    <xf numFmtId="0" fontId="34" fillId="6" borderId="0" xfId="0" applyNumberFormat="1" applyFont="1" applyFill="1" applyBorder="1" applyAlignment="1" applyProtection="1">
      <alignment vertical="top" wrapText="1"/>
    </xf>
    <xf numFmtId="0" fontId="34" fillId="6" borderId="0" xfId="0" applyFont="1" applyFill="1">
      <alignment vertical="center"/>
    </xf>
    <xf numFmtId="164" fontId="34" fillId="6" borderId="0" xfId="0" applyNumberFormat="1" applyFont="1" applyFill="1" applyAlignment="1">
      <alignment horizontal="center" vertical="center"/>
    </xf>
    <xf numFmtId="0" fontId="34" fillId="6" borderId="0" xfId="0" applyNumberFormat="1" applyFont="1" applyFill="1" applyAlignment="1">
      <alignment horizontal="center" vertical="center"/>
    </xf>
    <xf numFmtId="0" fontId="0" fillId="0" borderId="0"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vertical="center" wrapText="1"/>
    </xf>
    <xf numFmtId="0" fontId="12" fillId="0" borderId="0" xfId="0" applyNumberFormat="1" applyFont="1" applyFill="1" applyBorder="1" applyAlignment="1" applyProtection="1">
      <alignment horizontal="left" vertical="center" wrapText="1"/>
    </xf>
    <xf numFmtId="0" fontId="38" fillId="11" borderId="0" xfId="5" applyNumberFormat="1" applyBorder="1">
      <alignment horizontal="center" vertical="center" wrapText="1"/>
    </xf>
    <xf numFmtId="0" fontId="0" fillId="0" borderId="0" xfId="0" applyNumberFormat="1" applyFill="1" applyBorder="1" applyAlignment="1" applyProtection="1">
      <alignment horizontal="left" vertical="center" wrapText="1"/>
    </xf>
    <xf numFmtId="0" fontId="0" fillId="9" borderId="0" xfId="3" applyNumberFormat="1" applyFont="1" applyBorder="1" applyAlignment="1">
      <alignment horizontal="center" vertical="center" wrapText="1"/>
    </xf>
    <xf numFmtId="0" fontId="11" fillId="0" borderId="0"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left" vertical="center" wrapText="1"/>
    </xf>
    <xf numFmtId="0" fontId="29" fillId="9" borderId="3" xfId="3" applyNumberFormat="1" applyBorder="1" applyAlignment="1">
      <alignment horizontal="left" vertical="center" wrapText="1"/>
    </xf>
    <xf numFmtId="0" fontId="29" fillId="9" borderId="0" xfId="3" applyNumberFormat="1" applyBorder="1" applyAlignment="1">
      <alignment horizontal="left" vertical="center" wrapText="1"/>
    </xf>
    <xf numFmtId="0" fontId="29" fillId="9" borderId="4" xfId="3" applyNumberFormat="1" applyBorder="1" applyAlignment="1">
      <alignment horizontal="left" vertical="center" wrapText="1"/>
    </xf>
    <xf numFmtId="0" fontId="38" fillId="11" borderId="9" xfId="5" applyBorder="1">
      <alignment horizontal="center" vertical="center" wrapText="1"/>
    </xf>
    <xf numFmtId="0" fontId="38" fillId="11" borderId="10" xfId="5" applyBorder="1">
      <alignment horizontal="center" vertical="center" wrapText="1"/>
    </xf>
    <xf numFmtId="0" fontId="28" fillId="11" borderId="7" xfId="5" applyFont="1" applyBorder="1" applyAlignment="1">
      <alignment horizontal="center" vertical="center" wrapText="1"/>
    </xf>
    <xf numFmtId="0" fontId="0" fillId="0" borderId="11" xfId="0" applyBorder="1" applyAlignment="1">
      <alignment horizontal="center" vertical="center" wrapText="1"/>
    </xf>
    <xf numFmtId="0" fontId="38" fillId="11" borderId="7" xfId="5" applyBorder="1">
      <alignment horizontal="center" vertical="center" wrapText="1"/>
    </xf>
    <xf numFmtId="0" fontId="38" fillId="11" borderId="11" xfId="5" applyBorder="1">
      <alignment horizontal="center" vertical="center" wrapText="1"/>
    </xf>
    <xf numFmtId="0" fontId="33" fillId="11" borderId="2" xfId="5" applyFont="1" applyBorder="1">
      <alignment horizontal="center" vertical="center" wrapText="1"/>
    </xf>
    <xf numFmtId="0" fontId="38" fillId="11" borderId="6" xfId="5" applyBorder="1">
      <alignment horizontal="center" vertical="center" wrapText="1"/>
    </xf>
    <xf numFmtId="0" fontId="33" fillId="11" borderId="7" xfId="5" applyFont="1" applyBorder="1" applyAlignment="1">
      <alignment horizontal="center" vertical="center" wrapText="1"/>
    </xf>
    <xf numFmtId="0" fontId="0" fillId="0" borderId="12" xfId="0" applyBorder="1" applyAlignment="1">
      <alignment horizontal="center" vertical="center" wrapText="1"/>
    </xf>
    <xf numFmtId="0" fontId="38" fillId="11" borderId="12" xfId="5" applyBorder="1">
      <alignment horizontal="center" vertical="center" wrapText="1"/>
    </xf>
    <xf numFmtId="0" fontId="29" fillId="9" borderId="1" xfId="3" applyNumberFormat="1" applyBorder="1" applyAlignment="1">
      <alignment horizontal="left" vertical="center" wrapText="1"/>
    </xf>
    <xf numFmtId="0" fontId="38" fillId="11" borderId="2" xfId="5" applyBorder="1">
      <alignment horizontal="center" vertical="center" wrapText="1"/>
    </xf>
    <xf numFmtId="0" fontId="38" fillId="11" borderId="5" xfId="5" applyBorder="1">
      <alignment horizontal="center"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4" xfId="0" applyBorder="1" applyAlignment="1">
      <alignment horizontal="center" vertical="center"/>
    </xf>
    <xf numFmtId="0" fontId="0" fillId="0" borderId="0" xfId="0" applyBorder="1">
      <alignment vertical="center"/>
    </xf>
    <xf numFmtId="0" fontId="29" fillId="9" borderId="0" xfId="3"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8" fillId="0" borderId="0" xfId="0" applyNumberFormat="1" applyFont="1" applyFill="1" applyBorder="1" applyAlignment="1" applyProtection="1">
      <alignment horizontal="left" vertical="center" wrapText="1"/>
    </xf>
    <xf numFmtId="0" fontId="15" fillId="9" borderId="3" xfId="3" applyFont="1" applyBorder="1" applyAlignment="1">
      <alignment horizontal="center" vertical="center" textRotation="90" wrapText="1"/>
    </xf>
    <xf numFmtId="0" fontId="15" fillId="9" borderId="0" xfId="3" applyFont="1" applyBorder="1" applyAlignment="1">
      <alignment horizontal="center" vertical="center" textRotation="90" wrapText="1"/>
    </xf>
    <xf numFmtId="0" fontId="15" fillId="9" borderId="4" xfId="3" applyFont="1" applyBorder="1" applyAlignment="1">
      <alignment horizontal="center" vertical="center" textRotation="90" wrapText="1"/>
    </xf>
    <xf numFmtId="0" fontId="0" fillId="0" borderId="4" xfId="0" applyBorder="1" applyAlignment="1">
      <alignment horizontal="center" vertical="center" wrapText="1"/>
    </xf>
    <xf numFmtId="0" fontId="4" fillId="0" borderId="1" xfId="0" applyFont="1" applyBorder="1" applyAlignment="1">
      <alignment wrapText="1"/>
    </xf>
    <xf numFmtId="0" fontId="4" fillId="0" borderId="0" xfId="0" applyFont="1" applyBorder="1" applyAlignment="1">
      <alignment wrapText="1"/>
    </xf>
    <xf numFmtId="0" fontId="2" fillId="0" borderId="1" xfId="0" applyFont="1" applyBorder="1" applyAlignment="1">
      <alignment horizontal="center" vertical="center" wrapText="1"/>
    </xf>
    <xf numFmtId="0" fontId="29" fillId="9" borderId="0" xfId="3" applyBorder="1" applyAlignment="1"/>
    <xf numFmtId="0" fontId="29" fillId="9" borderId="4" xfId="3" applyBorder="1" applyAlignment="1"/>
    <xf numFmtId="0" fontId="29" fillId="9" borderId="1" xfId="3" applyBorder="1" applyAlignment="1">
      <alignment horizontal="center" vertical="center"/>
    </xf>
    <xf numFmtId="0" fontId="29" fillId="9" borderId="0" xfId="3" applyBorder="1" applyAlignment="1">
      <alignment horizontal="center" vertical="center"/>
    </xf>
    <xf numFmtId="0" fontId="29" fillId="9" borderId="4" xfId="3" applyBorder="1" applyAlignment="1">
      <alignment horizontal="center" vertical="center"/>
    </xf>
    <xf numFmtId="0" fontId="29" fillId="9" borderId="3" xfId="3" applyBorder="1" applyAlignment="1">
      <alignment horizontal="center" vertical="center"/>
    </xf>
    <xf numFmtId="0" fontId="6" fillId="9" borderId="0" xfId="3" applyNumberFormat="1" applyFont="1" applyBorder="1" applyAlignment="1">
      <alignment horizontal="left" vertical="center" wrapText="1"/>
    </xf>
    <xf numFmtId="0" fontId="6" fillId="9" borderId="4" xfId="3" applyFont="1" applyBorder="1" applyAlignment="1"/>
    <xf numFmtId="0" fontId="6" fillId="9" borderId="1" xfId="3" applyFont="1" applyBorder="1" applyAlignment="1">
      <alignment horizontal="center" vertical="center"/>
    </xf>
    <xf numFmtId="0" fontId="6" fillId="9" borderId="0" xfId="3" applyFont="1" applyBorder="1" applyAlignment="1">
      <alignment horizontal="center" vertical="center"/>
    </xf>
    <xf numFmtId="0" fontId="6" fillId="9" borderId="4" xfId="3" applyFont="1" applyBorder="1" applyAlignment="1">
      <alignment horizontal="center" vertical="center"/>
    </xf>
    <xf numFmtId="0" fontId="6" fillId="9" borderId="3" xfId="3" applyNumberFormat="1" applyFont="1" applyBorder="1" applyAlignment="1">
      <alignment horizontal="left" vertical="center" wrapText="1"/>
    </xf>
    <xf numFmtId="0" fontId="6" fillId="9" borderId="4" xfId="3" applyNumberFormat="1" applyFont="1" applyBorder="1" applyAlignment="1">
      <alignment horizontal="left" vertical="center" wrapText="1"/>
    </xf>
    <xf numFmtId="0" fontId="0" fillId="0" borderId="0" xfId="0" applyAlignment="1">
      <alignment horizontal="center" vertical="center"/>
    </xf>
    <xf numFmtId="0" fontId="0" fillId="0" borderId="3" xfId="0" applyBorder="1" applyAlignment="1">
      <alignment vertical="center"/>
    </xf>
    <xf numFmtId="0" fontId="0" fillId="0" borderId="0" xfId="0" applyAlignment="1">
      <alignment vertical="center"/>
    </xf>
    <xf numFmtId="0" fontId="6" fillId="9" borderId="1" xfId="3" applyNumberFormat="1" applyFont="1" applyBorder="1" applyAlignment="1">
      <alignment horizontal="left" vertical="center" wrapText="1"/>
    </xf>
    <xf numFmtId="0" fontId="0" fillId="0" borderId="1" xfId="0" applyBorder="1" applyAlignment="1">
      <alignment horizontal="center" vertical="center" wrapText="1"/>
    </xf>
    <xf numFmtId="0" fontId="6" fillId="9" borderId="3" xfId="3" applyFont="1" applyBorder="1" applyAlignment="1">
      <alignment horizontal="center" vertical="center"/>
    </xf>
    <xf numFmtId="0" fontId="0" fillId="0" borderId="3" xfId="0" applyBorder="1" applyAlignment="1">
      <alignment vertical="center" wrapText="1"/>
    </xf>
    <xf numFmtId="0" fontId="0" fillId="0" borderId="0" xfId="0" applyAlignment="1">
      <alignment vertical="center" wrapText="1"/>
    </xf>
    <xf numFmtId="0" fontId="8" fillId="9" borderId="1" xfId="3" applyFont="1" applyBorder="1" applyAlignment="1">
      <alignment horizontal="center" vertical="center"/>
    </xf>
    <xf numFmtId="0" fontId="8" fillId="9" borderId="0" xfId="3" applyFont="1" applyBorder="1" applyAlignment="1">
      <alignment horizontal="center" vertical="center"/>
    </xf>
    <xf numFmtId="0" fontId="8" fillId="9" borderId="4" xfId="3" applyFont="1" applyBorder="1" applyAlignment="1">
      <alignment horizontal="center" vertical="center"/>
    </xf>
    <xf numFmtId="0" fontId="0" fillId="0" borderId="0" xfId="0" applyBorder="1" applyAlignment="1" applyProtection="1">
      <alignment horizontal="center" vertical="center" wrapText="1"/>
      <protection locked="0"/>
    </xf>
    <xf numFmtId="0" fontId="0" fillId="0" borderId="4"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0" fontId="8" fillId="9" borderId="0" xfId="3" applyFont="1" applyAlignment="1">
      <alignment horizontal="center" vertical="center"/>
    </xf>
    <xf numFmtId="0" fontId="0" fillId="0" borderId="0" xfId="0" applyFill="1" applyBorder="1" applyAlignment="1" applyProtection="1">
      <alignment vertical="center"/>
      <protection locked="0"/>
    </xf>
    <xf numFmtId="0" fontId="0" fillId="0" borderId="4" xfId="0" applyBorder="1" applyAlignment="1">
      <alignment vertical="center"/>
    </xf>
    <xf numFmtId="0" fontId="13" fillId="0" borderId="0"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0" borderId="4" xfId="0" applyFill="1" applyBorder="1" applyAlignment="1" applyProtection="1">
      <alignment vertical="center"/>
      <protection locked="0"/>
    </xf>
    <xf numFmtId="0" fontId="0" fillId="0" borderId="3"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 xfId="0" applyFill="1" applyBorder="1" applyAlignment="1" applyProtection="1">
      <alignment horizontal="center" vertical="center" wrapText="1"/>
      <protection locked="0"/>
    </xf>
    <xf numFmtId="0" fontId="0" fillId="0" borderId="0" xfId="0" applyFill="1" applyBorder="1" applyAlignment="1" applyProtection="1">
      <alignment horizontal="center" vertical="center"/>
      <protection locked="0"/>
    </xf>
    <xf numFmtId="0" fontId="0" fillId="0" borderId="4" xfId="0" applyFill="1" applyBorder="1" applyAlignment="1" applyProtection="1">
      <alignment horizontal="center" vertical="center"/>
      <protection locked="0"/>
    </xf>
    <xf numFmtId="0" fontId="0" fillId="0" borderId="0" xfId="0" applyBorder="1" applyAlignment="1" applyProtection="1">
      <alignment vertical="center" wrapText="1"/>
      <protection locked="0"/>
    </xf>
    <xf numFmtId="0" fontId="25" fillId="0" borderId="0" xfId="0" applyFont="1" applyBorder="1" applyAlignment="1" applyProtection="1">
      <alignment horizontal="center" vertical="center"/>
      <protection locked="0"/>
    </xf>
    <xf numFmtId="0" fontId="28" fillId="11" borderId="9" xfId="5" applyFont="1" applyBorder="1">
      <alignment horizontal="center" vertical="center" wrapText="1"/>
    </xf>
    <xf numFmtId="0" fontId="28" fillId="11" borderId="10" xfId="5" applyFont="1" applyBorder="1">
      <alignment horizontal="center" vertical="center" wrapText="1"/>
    </xf>
    <xf numFmtId="0" fontId="25" fillId="0" borderId="0" xfId="0" applyFont="1" applyBorder="1" applyAlignment="1" applyProtection="1">
      <alignment horizontal="center" vertical="center" wrapText="1"/>
      <protection locked="0"/>
    </xf>
    <xf numFmtId="0" fontId="25" fillId="0" borderId="0" xfId="0" applyFont="1" applyBorder="1" applyAlignment="1" applyProtection="1">
      <alignment horizontal="left" vertical="top" wrapText="1"/>
      <protection locked="0"/>
    </xf>
    <xf numFmtId="0" fontId="38" fillId="11" borderId="7" xfId="5" applyBorder="1" applyAlignment="1">
      <alignment horizontal="center" vertical="center" wrapText="1"/>
    </xf>
    <xf numFmtId="0" fontId="38" fillId="11" borderId="11" xfId="5" applyBorder="1" applyAlignment="1">
      <alignment horizontal="center" vertical="center" wrapText="1"/>
    </xf>
    <xf numFmtId="0" fontId="28" fillId="11" borderId="5" xfId="5" applyFont="1" applyBorder="1">
      <alignment horizontal="center" vertical="center" wrapText="1"/>
    </xf>
    <xf numFmtId="0" fontId="19" fillId="9" borderId="3" xfId="3" applyFont="1" applyBorder="1" applyAlignment="1">
      <alignment horizontal="center" vertical="center" textRotation="90" wrapText="1"/>
    </xf>
    <xf numFmtId="0" fontId="19" fillId="9" borderId="0" xfId="3" applyFont="1" applyBorder="1" applyAlignment="1">
      <alignment horizontal="center" vertical="center" textRotation="90"/>
    </xf>
    <xf numFmtId="0" fontId="8" fillId="9" borderId="1" xfId="3" applyFont="1" applyBorder="1" applyAlignment="1">
      <alignment vertical="center"/>
    </xf>
    <xf numFmtId="0" fontId="8" fillId="9" borderId="0" xfId="3" applyFont="1" applyBorder="1" applyAlignment="1">
      <alignment vertical="center"/>
    </xf>
    <xf numFmtId="0" fontId="8" fillId="9" borderId="4" xfId="3" applyFont="1" applyBorder="1" applyAlignment="1">
      <alignment vertical="center"/>
    </xf>
    <xf numFmtId="0" fontId="8" fillId="9" borderId="1" xfId="3" applyFont="1" applyBorder="1" applyAlignment="1">
      <alignment vertical="center" wrapText="1"/>
    </xf>
    <xf numFmtId="0" fontId="8" fillId="9" borderId="0" xfId="3" applyFont="1" applyBorder="1" applyAlignment="1">
      <alignment vertical="center" wrapText="1"/>
    </xf>
    <xf numFmtId="0" fontId="8" fillId="9" borderId="4" xfId="3" applyFont="1" applyBorder="1" applyAlignment="1">
      <alignment vertical="center" wrapText="1"/>
    </xf>
    <xf numFmtId="0" fontId="0" fillId="0" borderId="0" xfId="0" applyBorder="1" applyAlignment="1">
      <alignment vertical="center" wrapText="1"/>
    </xf>
    <xf numFmtId="0" fontId="0" fillId="0" borderId="0" xfId="0" applyBorder="1" applyAlignment="1">
      <alignment vertical="center"/>
    </xf>
    <xf numFmtId="0" fontId="0" fillId="0" borderId="1" xfId="0" applyBorder="1" applyAlignment="1">
      <alignment vertical="center"/>
    </xf>
    <xf numFmtId="0" fontId="0" fillId="0" borderId="1" xfId="0" applyBorder="1">
      <alignment vertical="center"/>
    </xf>
    <xf numFmtId="0" fontId="0" fillId="0" borderId="3" xfId="0" applyBorder="1">
      <alignment vertical="center"/>
    </xf>
    <xf numFmtId="0" fontId="0" fillId="0" borderId="1" xfId="0" applyBorder="1" applyAlignment="1">
      <alignment vertical="center" wrapText="1"/>
    </xf>
    <xf numFmtId="0" fontId="18" fillId="0" borderId="0" xfId="0" applyFont="1" applyBorder="1" applyAlignment="1">
      <alignment horizontal="center" vertical="center" wrapText="1"/>
    </xf>
    <xf numFmtId="0" fontId="18" fillId="0" borderId="0" xfId="0" applyFont="1" applyBorder="1" applyAlignment="1">
      <alignment horizontal="center" vertical="center"/>
    </xf>
    <xf numFmtId="0" fontId="18" fillId="0" borderId="4" xfId="0" applyFont="1" applyBorder="1" applyAlignment="1">
      <alignment horizontal="center" vertical="center"/>
    </xf>
    <xf numFmtId="0" fontId="0" fillId="0" borderId="3" xfId="0" applyBorder="1" applyAlignment="1">
      <alignment horizontal="center" vertical="center"/>
    </xf>
    <xf numFmtId="0" fontId="29" fillId="9" borderId="3" xfId="3" applyNumberFormat="1" applyBorder="1" applyAlignment="1">
      <alignment horizontal="center" vertical="center" wrapText="1"/>
    </xf>
    <xf numFmtId="0" fontId="29" fillId="9" borderId="0" xfId="3" applyNumberFormat="1" applyBorder="1" applyAlignment="1">
      <alignment horizontal="center" vertical="center" wrapText="1"/>
    </xf>
    <xf numFmtId="0" fontId="0" fillId="9" borderId="0" xfId="3" applyFont="1" applyBorder="1" applyAlignment="1">
      <alignment horizontal="center" vertical="center"/>
    </xf>
    <xf numFmtId="0" fontId="0" fillId="9" borderId="4" xfId="3" applyFont="1" applyBorder="1" applyAlignment="1">
      <alignment horizontal="center" vertical="center"/>
    </xf>
    <xf numFmtId="0" fontId="13" fillId="0" borderId="0" xfId="0" applyNumberFormat="1" applyFont="1" applyFill="1" applyBorder="1" applyAlignment="1" applyProtection="1">
      <alignment horizontal="left" vertical="center" wrapText="1"/>
    </xf>
    <xf numFmtId="0" fontId="13" fillId="0" borderId="4" xfId="0" applyNumberFormat="1" applyFont="1" applyFill="1" applyBorder="1" applyAlignment="1" applyProtection="1">
      <alignment horizontal="left" vertical="center" wrapText="1"/>
    </xf>
    <xf numFmtId="0" fontId="13" fillId="0" borderId="1" xfId="0" applyFont="1" applyBorder="1" applyAlignment="1">
      <alignment vertical="center" wrapText="1"/>
    </xf>
    <xf numFmtId="0" fontId="13" fillId="0" borderId="0" xfId="0" applyFont="1" applyBorder="1" applyAlignment="1">
      <alignment vertical="center" wrapText="1"/>
    </xf>
    <xf numFmtId="0" fontId="13" fillId="0" borderId="4" xfId="0" applyFont="1" applyBorder="1" applyAlignment="1">
      <alignment vertical="center" wrapText="1"/>
    </xf>
    <xf numFmtId="0" fontId="5" fillId="9" borderId="3" xfId="3" applyNumberFormat="1" applyFont="1" applyBorder="1" applyAlignment="1">
      <alignment horizontal="left" vertical="center" wrapText="1"/>
    </xf>
    <xf numFmtId="0" fontId="5" fillId="9" borderId="0" xfId="3" applyNumberFormat="1" applyFont="1" applyBorder="1" applyAlignment="1">
      <alignment horizontal="left" vertical="center" wrapText="1"/>
    </xf>
    <xf numFmtId="0" fontId="5" fillId="9" borderId="4" xfId="3" applyNumberFormat="1" applyFont="1" applyBorder="1" applyAlignment="1">
      <alignment horizontal="left" vertical="center" wrapText="1"/>
    </xf>
    <xf numFmtId="0" fontId="6" fillId="9" borderId="0" xfId="3" applyFont="1" applyBorder="1" applyAlignment="1"/>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15" fillId="9" borderId="1" xfId="3" applyFont="1" applyBorder="1" applyAlignment="1">
      <alignment horizontal="center" vertical="center" textRotation="90" wrapText="1"/>
    </xf>
    <xf numFmtId="0" fontId="1" fillId="0" borderId="1" xfId="0" applyFont="1" applyBorder="1" applyAlignment="1">
      <alignment horizontal="center" vertical="center"/>
    </xf>
    <xf numFmtId="0" fontId="0" fillId="0" borderId="1" xfId="0" applyNumberFormat="1" applyFill="1" applyBorder="1" applyAlignment="1" applyProtection="1">
      <alignment horizontal="left" vertical="top" wrapText="1"/>
    </xf>
    <xf numFmtId="0" fontId="0" fillId="0" borderId="0" xfId="0" applyNumberFormat="1" applyFill="1" applyBorder="1" applyAlignment="1" applyProtection="1">
      <alignment horizontal="left" vertical="top" wrapText="1"/>
    </xf>
    <xf numFmtId="0" fontId="0" fillId="0" borderId="0" xfId="0" applyFill="1" applyBorder="1" applyAlignment="1">
      <alignment vertical="center" wrapText="1"/>
    </xf>
    <xf numFmtId="0" fontId="13" fillId="9" borderId="0" xfId="3" applyFont="1" applyBorder="1" applyAlignment="1">
      <alignment horizontal="center" vertical="center" wrapText="1"/>
    </xf>
    <xf numFmtId="0" fontId="13" fillId="9" borderId="4" xfId="3" applyFont="1" applyBorder="1" applyAlignment="1">
      <alignment horizontal="center" vertical="center" wrapText="1"/>
    </xf>
    <xf numFmtId="0" fontId="13" fillId="9" borderId="1" xfId="3" applyFont="1" applyBorder="1" applyAlignment="1">
      <alignment horizontal="left" vertical="center" wrapText="1"/>
    </xf>
    <xf numFmtId="0" fontId="13" fillId="9" borderId="4" xfId="3" applyFont="1" applyBorder="1" applyAlignment="1">
      <alignment horizontal="left" vertical="center" wrapText="1"/>
    </xf>
    <xf numFmtId="0" fontId="19" fillId="9" borderId="0" xfId="3" applyFont="1" applyBorder="1" applyAlignment="1">
      <alignment horizontal="center" vertical="center" textRotation="90" wrapText="1"/>
    </xf>
    <xf numFmtId="0" fontId="19" fillId="9" borderId="4" xfId="3" applyFont="1" applyBorder="1" applyAlignment="1">
      <alignment horizontal="center" vertical="center" textRotation="90" wrapText="1"/>
    </xf>
    <xf numFmtId="0" fontId="13" fillId="9" borderId="0" xfId="3" applyFont="1" applyBorder="1" applyAlignment="1">
      <alignment horizontal="left" vertical="center" wrapText="1"/>
    </xf>
    <xf numFmtId="0" fontId="13" fillId="9" borderId="3" xfId="3" applyFont="1" applyBorder="1" applyAlignment="1">
      <alignment horizontal="left" vertical="center" wrapText="1"/>
    </xf>
    <xf numFmtId="0" fontId="38" fillId="11" borderId="12" xfId="5" applyBorder="1" applyAlignment="1">
      <alignment horizontal="center" vertical="center" wrapText="1"/>
    </xf>
    <xf numFmtId="0" fontId="38" fillId="11" borderId="9" xfId="5" applyBorder="1" applyAlignment="1">
      <alignment horizontal="center" vertical="center" wrapText="1"/>
    </xf>
    <xf numFmtId="0" fontId="38" fillId="11" borderId="10" xfId="5" applyBorder="1" applyAlignment="1">
      <alignment horizontal="center" vertical="center" wrapText="1"/>
    </xf>
    <xf numFmtId="0" fontId="5" fillId="9" borderId="3" xfId="3" applyFont="1" applyBorder="1" applyAlignment="1">
      <alignment horizontal="center" vertical="center"/>
    </xf>
    <xf numFmtId="0" fontId="5" fillId="9" borderId="4" xfId="3" applyFont="1" applyBorder="1" applyAlignment="1">
      <alignment horizontal="center" vertical="center"/>
    </xf>
    <xf numFmtId="49" fontId="0" fillId="0" borderId="1" xfId="0" applyNumberFormat="1" applyBorder="1" applyAlignment="1">
      <alignment horizontal="center" vertical="center"/>
    </xf>
    <xf numFmtId="49" fontId="0" fillId="0" borderId="4" xfId="0" applyNumberFormat="1" applyBorder="1" applyAlignment="1">
      <alignment horizontal="center" vertical="center"/>
    </xf>
    <xf numFmtId="49" fontId="0" fillId="0" borderId="0" xfId="0" applyNumberFormat="1" applyBorder="1" applyAlignment="1">
      <alignment horizontal="center" vertical="center" wrapText="1"/>
    </xf>
    <xf numFmtId="0" fontId="38" fillId="11" borderId="5" xfId="5" applyBorder="1" applyAlignment="1">
      <alignment horizontal="center" vertical="center" wrapText="1"/>
    </xf>
    <xf numFmtId="0" fontId="0" fillId="0" borderId="13" xfId="0" applyBorder="1" applyAlignment="1">
      <alignment horizontal="center" vertical="center" wrapText="1"/>
    </xf>
    <xf numFmtId="0" fontId="29" fillId="9" borderId="1" xfId="3" applyBorder="1" applyAlignment="1">
      <alignment horizontal="left" vertical="center" wrapText="1"/>
    </xf>
    <xf numFmtId="0" fontId="29" fillId="9" borderId="0" xfId="3" applyBorder="1" applyAlignment="1">
      <alignment horizontal="left" vertical="center" wrapText="1"/>
    </xf>
    <xf numFmtId="0" fontId="29" fillId="9" borderId="4" xfId="3" applyBorder="1" applyAlignment="1">
      <alignment horizontal="left" vertical="center" wrapText="1"/>
    </xf>
    <xf numFmtId="0" fontId="29" fillId="9" borderId="1" xfId="3" applyBorder="1" applyAlignment="1">
      <alignment horizontal="center" vertical="center" wrapText="1"/>
    </xf>
    <xf numFmtId="0" fontId="29" fillId="9" borderId="4" xfId="3" applyBorder="1" applyAlignment="1">
      <alignment horizontal="center" vertical="center" wrapText="1"/>
    </xf>
    <xf numFmtId="0" fontId="13" fillId="0" borderId="1"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 xfId="0" applyFont="1" applyBorder="1" applyAlignment="1">
      <alignment horizontal="center" vertical="center" wrapText="1"/>
    </xf>
    <xf numFmtId="0" fontId="0" fillId="0" borderId="1" xfId="0" applyNumberFormat="1" applyFill="1" applyBorder="1" applyAlignment="1" applyProtection="1">
      <alignment horizontal="center" vertical="center" wrapText="1"/>
    </xf>
    <xf numFmtId="0" fontId="0" fillId="0" borderId="0" xfId="0" applyNumberFormat="1"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49" fontId="38" fillId="11" borderId="2" xfId="5" applyNumberFormat="1" applyBorder="1">
      <alignment horizontal="center" vertical="center" wrapText="1"/>
    </xf>
    <xf numFmtId="49" fontId="38" fillId="11" borderId="7" xfId="5" applyNumberFormat="1" applyBorder="1">
      <alignment horizontal="center" vertical="center" wrapText="1"/>
    </xf>
    <xf numFmtId="49" fontId="38" fillId="11" borderId="11" xfId="5" applyNumberFormat="1" applyBorder="1">
      <alignment horizontal="center" vertical="center" wrapText="1"/>
    </xf>
    <xf numFmtId="49" fontId="38" fillId="11" borderId="9" xfId="5" applyNumberFormat="1" applyBorder="1">
      <alignment horizontal="center" vertical="center" wrapText="1"/>
    </xf>
    <xf numFmtId="49" fontId="38" fillId="11" borderId="10" xfId="5" applyNumberFormat="1" applyBorder="1">
      <alignment horizontal="center" vertical="center" wrapText="1"/>
    </xf>
    <xf numFmtId="49" fontId="38" fillId="11" borderId="5" xfId="5" applyNumberFormat="1" applyBorder="1">
      <alignment horizontal="center" vertical="center" wrapText="1"/>
    </xf>
    <xf numFmtId="0" fontId="6" fillId="9" borderId="3" xfId="3" applyNumberFormat="1" applyFont="1" applyBorder="1" applyAlignment="1">
      <alignment horizontal="center" vertical="center" wrapText="1"/>
    </xf>
    <xf numFmtId="0" fontId="6" fillId="9" borderId="0" xfId="3" applyNumberFormat="1" applyFont="1" applyBorder="1" applyAlignment="1">
      <alignment horizontal="center" vertical="center" wrapText="1"/>
    </xf>
    <xf numFmtId="0" fontId="6" fillId="9" borderId="4" xfId="3" applyNumberFormat="1" applyFont="1" applyBorder="1" applyAlignment="1">
      <alignment horizontal="center" vertical="center" wrapText="1"/>
    </xf>
    <xf numFmtId="0" fontId="29" fillId="9" borderId="0" xfId="3" applyBorder="1" applyAlignment="1">
      <alignment vertical="center"/>
    </xf>
    <xf numFmtId="0" fontId="29" fillId="9" borderId="4" xfId="3" applyBorder="1" applyAlignment="1">
      <alignment vertical="center"/>
    </xf>
    <xf numFmtId="0" fontId="29" fillId="9" borderId="1" xfId="3" applyBorder="1" applyAlignment="1">
      <alignment vertical="center"/>
    </xf>
    <xf numFmtId="0" fontId="29" fillId="9" borderId="3" xfId="3" applyBorder="1" applyAlignment="1">
      <alignment horizontal="center" vertical="center" textRotation="90" wrapText="1"/>
    </xf>
    <xf numFmtId="0" fontId="29" fillId="9" borderId="0" xfId="3" applyBorder="1" applyAlignment="1">
      <alignment horizontal="center" vertical="center" textRotation="90" wrapText="1"/>
    </xf>
    <xf numFmtId="0" fontId="29" fillId="9" borderId="4" xfId="3" applyBorder="1" applyAlignment="1">
      <alignment horizontal="center" vertical="center" textRotation="90" wrapText="1"/>
    </xf>
  </cellXfs>
  <cellStyles count="6">
    <cellStyle name="à faire" xfId="1"/>
    <cellStyle name="alternative" xfId="2"/>
    <cellStyle name="formule" xfId="3"/>
    <cellStyle name="modifié" xfId="4"/>
    <cellStyle name="Standard" xfId="0" builtinId="0"/>
    <cellStyle name="titre page" xfId="5"/>
  </cellStyles>
  <dxfs count="40">
    <dxf>
      <fill>
        <patternFill>
          <bgColor rgb="FFFF0000"/>
        </patternFill>
      </fill>
    </dxf>
    <dxf>
      <fill>
        <patternFill>
          <bgColor indexed="11"/>
        </patternFill>
      </fill>
    </dxf>
    <dxf>
      <font>
        <b/>
        <i val="0"/>
        <condense val="0"/>
        <extend val="0"/>
      </font>
      <fill>
        <patternFill>
          <bgColor rgb="FFFF0000"/>
        </patternFill>
      </fill>
    </dxf>
    <dxf>
      <fill>
        <patternFill>
          <bgColor indexed="11"/>
        </patternFill>
      </fill>
    </dxf>
    <dxf>
      <font>
        <b/>
        <i val="0"/>
        <condense val="0"/>
        <extend val="0"/>
      </font>
      <fill>
        <patternFill>
          <bgColor rgb="FFFF0000"/>
        </patternFill>
      </fill>
    </dxf>
    <dxf>
      <fill>
        <patternFill>
          <bgColor indexed="11"/>
        </patternFill>
      </fill>
    </dxf>
    <dxf>
      <font>
        <b/>
        <i val="0"/>
        <condense val="0"/>
        <extend val="0"/>
      </font>
      <fill>
        <patternFill>
          <bgColor rgb="FFFF0000"/>
        </patternFill>
      </fill>
    </dxf>
    <dxf>
      <font>
        <b/>
        <i val="0"/>
        <condense val="0"/>
        <extend val="0"/>
      </font>
      <fill>
        <patternFill>
          <bgColor rgb="FFFF0000"/>
        </patternFill>
      </fill>
    </dxf>
    <dxf>
      <font>
        <b/>
        <i val="0"/>
        <condense val="0"/>
        <extend val="0"/>
      </font>
      <fill>
        <patternFill>
          <bgColor rgb="FFFF0000"/>
        </patternFill>
      </fill>
    </dxf>
    <dxf>
      <fill>
        <patternFill>
          <bgColor indexed="11"/>
        </patternFill>
      </fill>
    </dxf>
    <dxf>
      <font>
        <b/>
        <i val="0"/>
        <condense val="0"/>
        <extend val="0"/>
      </font>
      <fill>
        <patternFill>
          <bgColor rgb="FFFF0000"/>
        </patternFill>
      </fill>
    </dxf>
    <dxf>
      <fill>
        <patternFill>
          <bgColor indexed="11"/>
        </patternFill>
      </fill>
    </dxf>
    <dxf>
      <font>
        <b/>
        <i val="0"/>
        <condense val="0"/>
        <extend val="0"/>
      </font>
      <fill>
        <patternFill>
          <bgColor rgb="FFFF0000"/>
        </patternFill>
      </fill>
    </dxf>
    <dxf>
      <font>
        <b/>
        <i val="0"/>
        <condense val="0"/>
        <extend val="0"/>
      </font>
      <fill>
        <patternFill>
          <bgColor rgb="FFFF0000"/>
        </patternFill>
      </fill>
    </dxf>
    <dxf>
      <fill>
        <patternFill>
          <bgColor rgb="FFFF0000"/>
        </patternFill>
      </fill>
    </dxf>
    <dxf>
      <font>
        <b/>
        <i val="0"/>
        <condense val="0"/>
        <extend val="0"/>
      </font>
      <fill>
        <patternFill>
          <bgColor rgb="FFFF0000"/>
        </patternFill>
      </fill>
    </dxf>
    <dxf>
      <fill>
        <patternFill>
          <bgColor rgb="FFFF0000"/>
        </patternFill>
      </fill>
    </dxf>
    <dxf>
      <fill>
        <patternFill>
          <bgColor indexed="11"/>
        </patternFill>
      </fill>
    </dxf>
    <dxf>
      <font>
        <b/>
        <i val="0"/>
        <condense val="0"/>
        <extend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1"/>
        </patternFill>
      </fill>
    </dxf>
    <dxf>
      <font>
        <b/>
        <i val="0"/>
        <condense val="0"/>
        <extend val="0"/>
      </font>
      <fill>
        <patternFill>
          <bgColor rgb="FFFF0000"/>
        </patternFill>
      </fill>
    </dxf>
    <dxf>
      <fill>
        <patternFill>
          <bgColor rgb="FFFF0000"/>
        </patternFill>
      </fill>
    </dxf>
    <dxf>
      <fill>
        <patternFill>
          <bgColor rgb="FFFF0000"/>
        </patternFill>
      </fill>
    </dxf>
    <dxf>
      <font>
        <b/>
        <i val="0"/>
        <condense val="0"/>
        <extend val="0"/>
        <color indexed="12"/>
      </font>
      <fill>
        <patternFill>
          <bgColor indexed="11"/>
        </patternFill>
      </fill>
    </dxf>
    <dxf>
      <font>
        <b/>
        <i val="0"/>
        <condense val="0"/>
        <extend val="0"/>
        <color indexed="12"/>
      </font>
      <fill>
        <patternFill>
          <bgColor indexed="11"/>
        </patternFill>
      </fill>
    </dxf>
    <dxf>
      <font>
        <b/>
        <i val="0"/>
        <condense val="0"/>
        <extend val="0"/>
        <color indexed="12"/>
      </font>
      <fill>
        <patternFill>
          <bgColor indexed="11"/>
        </patternFill>
      </fill>
    </dxf>
    <dxf>
      <font>
        <b/>
        <i val="0"/>
        <condense val="0"/>
        <extend val="0"/>
        <color indexed="12"/>
      </font>
      <fill>
        <patternFill>
          <bgColor indexed="11"/>
        </patternFill>
      </fill>
    </dxf>
    <dxf>
      <font>
        <b/>
        <i val="0"/>
        <condense val="0"/>
        <extend val="0"/>
        <color indexed="12"/>
      </font>
      <fill>
        <patternFill>
          <bgColor indexed="11"/>
        </patternFill>
      </fill>
    </dxf>
  </dxfs>
  <tableStyles count="0" defaultTableStyle="TableStyleMedium9"/>
  <colors>
    <indexedColors>
      <rgbColor rgb="00000000"/>
      <rgbColor rgb="00FFFFFF"/>
      <rgbColor rgb="00FF0000"/>
      <rgbColor rgb="0000FF00"/>
      <rgbColor rgb="000000FF"/>
      <rgbColor rgb="00FFFF00"/>
      <rgbColor rgb="00FF00FF"/>
      <rgbColor rgb="0000FFFF"/>
      <rgbColor rgb="00000000"/>
      <rgbColor rgb="00003366"/>
      <rgbColor rgb="00808080"/>
      <rgbColor rgb="00FF0000"/>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theme" Target="theme/theme1.xml"/><Relationship Id="rId25" Type="http://schemas.openxmlformats.org/officeDocument/2006/relationships/styles" Target="styles.xml"/><Relationship Id="rId26" Type="http://schemas.openxmlformats.org/officeDocument/2006/relationships/sharedStrings" Target="sharedStrings.xml"/><Relationship Id="rId27"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15.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16.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_rels/sheet17.xml.rels><?xml version="1.0" encoding="UTF-8" standalone="yes"?>
<Relationships xmlns="http://schemas.openxmlformats.org/package/2006/relationships"><Relationship Id="rId1" Type="http://schemas.openxmlformats.org/officeDocument/2006/relationships/vmlDrawing" Target="../drawings/vmlDrawing5.vml"/><Relationship Id="rId2" Type="http://schemas.openxmlformats.org/officeDocument/2006/relationships/comments" Target="../comments5.xml"/></Relationships>
</file>

<file path=xl/worksheets/_rels/sheet18.xml.rels><?xml version="1.0" encoding="UTF-8" standalone="yes"?>
<Relationships xmlns="http://schemas.openxmlformats.org/package/2006/relationships"><Relationship Id="rId1" Type="http://schemas.openxmlformats.org/officeDocument/2006/relationships/vmlDrawing" Target="../drawings/vmlDrawing6.vml"/><Relationship Id="rId2" Type="http://schemas.openxmlformats.org/officeDocument/2006/relationships/comments" Target="../comments6.xml"/></Relationships>
</file>

<file path=xl/worksheets/_rels/sheet19.xml.rels><?xml version="1.0" encoding="UTF-8" standalone="yes"?>
<Relationships xmlns="http://schemas.openxmlformats.org/package/2006/relationships"><Relationship Id="rId1" Type="http://schemas.openxmlformats.org/officeDocument/2006/relationships/vmlDrawing" Target="../drawings/vmlDrawing7.vml"/><Relationship Id="rId2" Type="http://schemas.openxmlformats.org/officeDocument/2006/relationships/comments" Target="../comments7.xml"/></Relationships>
</file>

<file path=xl/worksheets/_rels/sheet20.xml.rels><?xml version="1.0" encoding="UTF-8" standalone="yes"?>
<Relationships xmlns="http://schemas.openxmlformats.org/package/2006/relationships"><Relationship Id="rId1" Type="http://schemas.openxmlformats.org/officeDocument/2006/relationships/vmlDrawing" Target="../drawings/vmlDrawing8.vml"/><Relationship Id="rId2" Type="http://schemas.openxmlformats.org/officeDocument/2006/relationships/comments" Target="../comments8.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outlinePr summaryBelow="0"/>
    <pageSetUpPr fitToPage="1"/>
  </sheetPr>
  <dimension ref="A1:AA152"/>
  <sheetViews>
    <sheetView tabSelected="1" topLeftCell="C1" zoomScale="85" zoomScaleNormal="85" zoomScalePageLayoutView="85" workbookViewId="0">
      <selection activeCell="J3" sqref="J3"/>
    </sheetView>
  </sheetViews>
  <sheetFormatPr baseColWidth="10" defaultColWidth="17.1640625" defaultRowHeight="12.75" customHeight="1" outlineLevelRow="1"/>
  <cols>
    <col min="1" max="1" width="26.6640625" style="8" customWidth="1"/>
    <col min="2" max="2" width="76.33203125" style="8" customWidth="1"/>
    <col min="3" max="3" width="34.6640625" style="283" customWidth="1"/>
    <col min="4" max="4" width="20" style="283" bestFit="1" customWidth="1"/>
    <col min="5" max="6" width="19.83203125" style="283" bestFit="1" customWidth="1"/>
    <col min="7" max="7" width="19.83203125" style="283" customWidth="1"/>
    <col min="8" max="8" width="17.1640625" style="283" customWidth="1"/>
    <col min="9" max="9" width="17.33203125" style="283" customWidth="1"/>
    <col min="10" max="10" width="30.33203125" style="18" bestFit="1" customWidth="1"/>
    <col min="11" max="11" width="27.1640625" style="18" bestFit="1" customWidth="1"/>
    <col min="12" max="12" width="30" style="8" bestFit="1" customWidth="1"/>
    <col min="13" max="13" width="44.33203125" style="8" bestFit="1" customWidth="1"/>
    <col min="14" max="14" width="60" style="8" bestFit="1" customWidth="1"/>
  </cols>
  <sheetData>
    <row r="1" spans="1:27" ht="54">
      <c r="A1" s="404" t="s">
        <v>216</v>
      </c>
      <c r="B1" s="404"/>
      <c r="C1" s="273" t="s">
        <v>682</v>
      </c>
      <c r="D1" s="336" t="s">
        <v>347</v>
      </c>
      <c r="E1" s="336" t="s">
        <v>346</v>
      </c>
      <c r="F1" s="336" t="s">
        <v>345</v>
      </c>
      <c r="G1" s="336" t="s">
        <v>350</v>
      </c>
      <c r="H1" s="336" t="s">
        <v>344</v>
      </c>
      <c r="I1" s="336" t="s">
        <v>343</v>
      </c>
      <c r="J1" s="336" t="s">
        <v>342</v>
      </c>
      <c r="K1" s="273" t="s">
        <v>430</v>
      </c>
      <c r="L1" s="156" t="s">
        <v>788</v>
      </c>
      <c r="M1" s="156" t="s">
        <v>753</v>
      </c>
      <c r="N1" s="156" t="s">
        <v>166</v>
      </c>
      <c r="O1" s="1"/>
      <c r="P1" s="1"/>
      <c r="Q1" s="1"/>
      <c r="R1" s="1"/>
      <c r="S1" s="1"/>
      <c r="T1" s="1"/>
      <c r="U1" s="1"/>
      <c r="V1" s="1"/>
      <c r="W1" s="1"/>
      <c r="X1" s="1"/>
      <c r="Y1" s="1"/>
      <c r="Z1" s="1"/>
      <c r="AA1" s="1"/>
    </row>
    <row r="2" spans="1:27" s="392" customFormat="1" ht="18" customHeight="1">
      <c r="A2" s="385" t="s">
        <v>448</v>
      </c>
      <c r="B2" s="386"/>
      <c r="C2" s="387"/>
      <c r="D2" s="388">
        <v>13</v>
      </c>
      <c r="E2" s="387">
        <v>28</v>
      </c>
      <c r="F2" s="387">
        <v>30</v>
      </c>
      <c r="G2" s="387">
        <v>27</v>
      </c>
      <c r="H2" s="387"/>
      <c r="I2" s="387"/>
      <c r="J2" s="389">
        <v>152</v>
      </c>
      <c r="K2" s="390"/>
      <c r="L2" s="386"/>
      <c r="M2" s="386"/>
      <c r="N2" s="386"/>
      <c r="O2" s="391"/>
      <c r="P2" s="391"/>
      <c r="Q2" s="391"/>
      <c r="R2" s="391"/>
      <c r="S2" s="391"/>
      <c r="T2" s="391"/>
      <c r="U2" s="391"/>
      <c r="V2" s="391"/>
      <c r="W2" s="391"/>
      <c r="X2" s="391"/>
      <c r="Y2" s="391"/>
      <c r="Z2" s="391"/>
      <c r="AA2" s="391"/>
    </row>
    <row r="3" spans="1:27" s="398" customFormat="1" ht="18" customHeight="1">
      <c r="A3" s="393" t="s">
        <v>239</v>
      </c>
      <c r="B3" s="394"/>
      <c r="C3" s="395"/>
      <c r="D3" s="396"/>
      <c r="E3" s="395"/>
      <c r="F3" s="395"/>
      <c r="G3" s="395"/>
      <c r="H3" s="395"/>
      <c r="I3" s="395"/>
      <c r="J3" s="396">
        <f>SUM(J4:J7)</f>
        <v>151.9</v>
      </c>
      <c r="K3" s="399">
        <f>SUM(K4:K7)</f>
        <v>1231.4749999999999</v>
      </c>
      <c r="L3" s="394"/>
      <c r="M3" s="394"/>
      <c r="N3" s="394"/>
      <c r="O3" s="397"/>
      <c r="P3" s="397"/>
      <c r="Q3" s="397"/>
      <c r="R3" s="397"/>
      <c r="S3" s="397"/>
      <c r="T3" s="397"/>
      <c r="U3" s="397"/>
      <c r="V3" s="397"/>
      <c r="W3" s="397"/>
      <c r="X3" s="397"/>
      <c r="Y3" s="397"/>
      <c r="Z3" s="397"/>
      <c r="AA3" s="397"/>
    </row>
    <row r="4" spans="1:27" s="268" customFormat="1" ht="18.75" customHeight="1">
      <c r="A4" s="268" t="s">
        <v>712</v>
      </c>
      <c r="D4" s="380"/>
      <c r="E4" s="380"/>
      <c r="F4" s="380"/>
      <c r="G4" s="380"/>
      <c r="H4" s="380"/>
      <c r="I4" s="380"/>
      <c r="J4" s="380">
        <f>J7*0.25</f>
        <v>24.5</v>
      </c>
      <c r="K4" s="380">
        <f>K7*0.25</f>
        <v>198.625</v>
      </c>
    </row>
    <row r="5" spans="1:27" s="268" customFormat="1" ht="18.75" customHeight="1">
      <c r="A5" s="268" t="s">
        <v>713</v>
      </c>
      <c r="D5" s="380"/>
      <c r="E5" s="380"/>
      <c r="F5" s="380"/>
      <c r="G5" s="380"/>
      <c r="H5" s="380"/>
      <c r="I5" s="380"/>
      <c r="J5" s="380">
        <f>J7*0.05</f>
        <v>4.9000000000000004</v>
      </c>
      <c r="K5" s="380">
        <f>K7*0.05</f>
        <v>39.725000000000001</v>
      </c>
    </row>
    <row r="6" spans="1:27" s="268" customFormat="1" ht="18.75" customHeight="1">
      <c r="A6" s="268" t="s">
        <v>714</v>
      </c>
      <c r="D6" s="380"/>
      <c r="E6" s="380"/>
      <c r="F6" s="380"/>
      <c r="G6" s="380"/>
      <c r="H6" s="380"/>
      <c r="I6" s="380"/>
      <c r="J6" s="380">
        <f>J7*0.25</f>
        <v>24.5</v>
      </c>
      <c r="K6" s="380">
        <f>K7*0.25</f>
        <v>198.625</v>
      </c>
    </row>
    <row r="7" spans="1:27" s="398" customFormat="1" ht="18" customHeight="1">
      <c r="A7" s="393" t="s">
        <v>715</v>
      </c>
      <c r="B7" s="394"/>
      <c r="C7" s="395"/>
      <c r="D7" s="395">
        <f t="shared" ref="D7:K7" si="0">SUM(D8,D9,D49,D62,D79,D130,D140)</f>
        <v>13</v>
      </c>
      <c r="E7" s="395">
        <f t="shared" si="0"/>
        <v>28</v>
      </c>
      <c r="F7" s="395">
        <f t="shared" si="0"/>
        <v>30</v>
      </c>
      <c r="G7" s="395">
        <f t="shared" si="0"/>
        <v>27</v>
      </c>
      <c r="H7" s="395">
        <f t="shared" si="0"/>
        <v>77.5</v>
      </c>
      <c r="I7" s="395">
        <f t="shared" si="0"/>
        <v>16</v>
      </c>
      <c r="J7" s="400">
        <f t="shared" si="0"/>
        <v>98</v>
      </c>
      <c r="K7" s="400">
        <f t="shared" si="0"/>
        <v>794.5</v>
      </c>
      <c r="L7" s="394"/>
      <c r="M7" s="394"/>
      <c r="N7" s="394"/>
      <c r="O7" s="397"/>
      <c r="P7" s="397"/>
      <c r="Q7" s="397"/>
      <c r="R7" s="397"/>
      <c r="S7" s="397"/>
      <c r="T7" s="397"/>
      <c r="U7" s="397"/>
      <c r="V7" s="397"/>
      <c r="W7" s="397"/>
      <c r="X7" s="397"/>
      <c r="Y7" s="397"/>
      <c r="Z7" s="397"/>
      <c r="AA7" s="397"/>
    </row>
    <row r="8" spans="1:27" s="269" customFormat="1" ht="19.5" customHeight="1" collapsed="1">
      <c r="A8" s="270" t="s">
        <v>38</v>
      </c>
      <c r="B8" s="239"/>
      <c r="C8" s="274"/>
      <c r="D8" s="274">
        <v>4.5</v>
      </c>
      <c r="E8" s="274"/>
      <c r="F8" s="274"/>
      <c r="G8" s="274"/>
      <c r="H8" s="274"/>
      <c r="I8" s="274"/>
      <c r="J8" s="274">
        <f>SUM(D8:G8)</f>
        <v>4.5</v>
      </c>
      <c r="K8" s="274">
        <f>D8</f>
        <v>4.5</v>
      </c>
      <c r="L8" s="239"/>
      <c r="M8" s="239"/>
      <c r="N8" s="239"/>
      <c r="O8" s="239"/>
      <c r="P8" s="239"/>
      <c r="Q8" s="239"/>
      <c r="R8" s="239"/>
      <c r="S8" s="239"/>
      <c r="T8" s="239"/>
      <c r="U8" s="239"/>
      <c r="V8" s="239"/>
      <c r="W8" s="239"/>
      <c r="X8" s="239"/>
      <c r="Y8" s="239"/>
      <c r="Z8" s="239"/>
      <c r="AA8" s="239"/>
    </row>
    <row r="9" spans="1:27" s="384" customFormat="1" ht="18" customHeight="1">
      <c r="A9" s="381" t="s">
        <v>302</v>
      </c>
      <c r="B9" s="382"/>
      <c r="C9" s="383"/>
      <c r="D9" s="383">
        <f t="shared" ref="D9:K9" si="1">SUM(D10,D18,D22,D29,D34,D41)</f>
        <v>6.5</v>
      </c>
      <c r="E9" s="383">
        <f t="shared" si="1"/>
        <v>24</v>
      </c>
      <c r="F9" s="383">
        <f t="shared" si="1"/>
        <v>30</v>
      </c>
      <c r="G9" s="383">
        <f t="shared" si="1"/>
        <v>23</v>
      </c>
      <c r="H9" s="383">
        <f t="shared" si="1"/>
        <v>71.5</v>
      </c>
      <c r="I9" s="383">
        <f t="shared" si="1"/>
        <v>12</v>
      </c>
      <c r="J9" s="383">
        <f t="shared" si="1"/>
        <v>83.5</v>
      </c>
      <c r="K9" s="383">
        <f t="shared" si="1"/>
        <v>290</v>
      </c>
      <c r="L9" s="382"/>
      <c r="M9" s="382"/>
      <c r="N9" s="382"/>
      <c r="O9" s="382"/>
      <c r="P9" s="382"/>
      <c r="Q9" s="382"/>
      <c r="R9" s="382"/>
      <c r="S9" s="382"/>
      <c r="T9" s="382"/>
      <c r="U9" s="382"/>
      <c r="V9" s="382"/>
      <c r="W9" s="382"/>
      <c r="X9" s="382"/>
      <c r="Y9" s="382"/>
      <c r="Z9" s="382"/>
      <c r="AA9" s="382"/>
    </row>
    <row r="10" spans="1:27" s="269" customFormat="1" ht="19.5" customHeight="1" collapsed="1">
      <c r="A10" s="270" t="s">
        <v>779</v>
      </c>
      <c r="B10" s="239"/>
      <c r="C10" s="274"/>
      <c r="D10" s="274">
        <f t="shared" ref="D10:K10" si="2">SUM(D11:D17)</f>
        <v>1</v>
      </c>
      <c r="E10" s="274">
        <f t="shared" si="2"/>
        <v>9</v>
      </c>
      <c r="F10" s="274">
        <f t="shared" si="2"/>
        <v>15</v>
      </c>
      <c r="G10" s="274">
        <f t="shared" si="2"/>
        <v>6</v>
      </c>
      <c r="H10" s="274">
        <f t="shared" si="2"/>
        <v>31</v>
      </c>
      <c r="I10" s="274">
        <f t="shared" si="2"/>
        <v>0</v>
      </c>
      <c r="J10" s="274">
        <f t="shared" si="2"/>
        <v>31</v>
      </c>
      <c r="K10" s="274">
        <f t="shared" si="2"/>
        <v>62</v>
      </c>
      <c r="L10" s="239"/>
      <c r="M10" s="239"/>
      <c r="N10" s="239"/>
      <c r="O10" s="239"/>
      <c r="P10" s="239"/>
      <c r="Q10" s="239"/>
      <c r="R10" s="239"/>
      <c r="S10" s="239"/>
      <c r="T10" s="239"/>
      <c r="U10" s="239"/>
      <c r="V10" s="239"/>
      <c r="W10" s="239"/>
      <c r="X10" s="239"/>
      <c r="Y10" s="239"/>
      <c r="Z10" s="239"/>
      <c r="AA10" s="239"/>
    </row>
    <row r="11" spans="1:27" ht="12" hidden="1" outlineLevel="1">
      <c r="A11" s="6" t="s">
        <v>852</v>
      </c>
      <c r="B11" s="10" t="s">
        <v>80</v>
      </c>
      <c r="C11" s="179" t="str">
        <f>'A1. VersionManagement'!G4</f>
        <v>CDO_x000D_MTF_x000D_Sphinx_x000D_GMF</v>
      </c>
      <c r="D11" s="272">
        <f>'A1. VersionManagement'!N4</f>
        <v>1</v>
      </c>
      <c r="E11" s="272">
        <f>'A1. VersionManagement'!O4</f>
        <v>9</v>
      </c>
      <c r="F11" s="272">
        <f>'A1. VersionManagement'!P4</f>
        <v>4</v>
      </c>
      <c r="G11" s="272">
        <f>'A1. VersionManagement'!Q4</f>
        <v>0</v>
      </c>
      <c r="H11" s="272">
        <f>'A1. VersionManagement'!R4</f>
        <v>14</v>
      </c>
      <c r="I11" s="272">
        <f>'A1. VersionManagement'!S4</f>
        <v>0</v>
      </c>
      <c r="J11" s="272">
        <f>'A1. VersionManagement'!T4</f>
        <v>14</v>
      </c>
      <c r="K11" s="272">
        <f>'A1. VersionManagement'!U4</f>
        <v>22</v>
      </c>
      <c r="L11" s="6" t="s">
        <v>219</v>
      </c>
      <c r="M11" s="6"/>
      <c r="N11" s="6" t="s">
        <v>787</v>
      </c>
      <c r="O11" s="2"/>
      <c r="P11" s="2"/>
      <c r="Q11" s="2"/>
      <c r="R11" s="2"/>
      <c r="S11" s="2"/>
      <c r="T11" s="2"/>
      <c r="U11" s="2"/>
      <c r="V11" s="2"/>
      <c r="W11" s="2"/>
      <c r="X11" s="2"/>
      <c r="Y11" s="2"/>
      <c r="Z11" s="2"/>
      <c r="AA11" s="2"/>
    </row>
    <row r="12" spans="1:27" ht="45" hidden="1" customHeight="1" outlineLevel="1">
      <c r="A12" s="6" t="s">
        <v>853</v>
      </c>
      <c r="B12" s="10" t="s">
        <v>792</v>
      </c>
      <c r="C12" s="179" t="str">
        <f>'A1. VersionManagement'!G13</f>
        <v>CDO</v>
      </c>
      <c r="D12" s="272">
        <f>'A1. VersionManagement'!N13</f>
        <v>0</v>
      </c>
      <c r="E12" s="272">
        <f>'A1. VersionManagement'!O13</f>
        <v>0</v>
      </c>
      <c r="F12" s="272">
        <f>'A1. VersionManagement'!P13</f>
        <v>0</v>
      </c>
      <c r="G12" s="272">
        <f>'A1. VersionManagement'!Q13</f>
        <v>0</v>
      </c>
      <c r="H12" s="272">
        <f>'A1. VersionManagement'!R13</f>
        <v>0</v>
      </c>
      <c r="I12" s="272">
        <f>'A1. VersionManagement'!S13</f>
        <v>0</v>
      </c>
      <c r="J12" s="272">
        <f>'A1. VersionManagement'!T13</f>
        <v>0</v>
      </c>
      <c r="K12" s="272">
        <f>'A1. VersionManagement'!U13</f>
        <v>0</v>
      </c>
      <c r="L12" s="6" t="s">
        <v>219</v>
      </c>
      <c r="M12" s="6"/>
      <c r="N12" s="6" t="s">
        <v>220</v>
      </c>
      <c r="O12" s="2"/>
      <c r="P12" s="2"/>
      <c r="Q12" s="2"/>
      <c r="R12" s="2"/>
      <c r="S12" s="2"/>
      <c r="T12" s="2"/>
      <c r="U12" s="2"/>
      <c r="V12" s="2"/>
      <c r="W12" s="2"/>
      <c r="X12" s="2"/>
      <c r="Y12" s="2"/>
      <c r="Z12" s="2"/>
      <c r="AA12" s="2"/>
    </row>
    <row r="13" spans="1:27" ht="45" hidden="1" customHeight="1" outlineLevel="1">
      <c r="A13" s="6" t="s">
        <v>730</v>
      </c>
      <c r="B13" s="10" t="s">
        <v>752</v>
      </c>
      <c r="C13" s="179" t="str">
        <f>'A1. VersionManagement'!G19</f>
        <v>CDO_x000D_Sphinx_x000D_Mylyn</v>
      </c>
      <c r="D13" s="272">
        <f>'A1. VersionManagement'!N19</f>
        <v>0</v>
      </c>
      <c r="E13" s="272">
        <f>'A1. VersionManagement'!O19</f>
        <v>0</v>
      </c>
      <c r="F13" s="272">
        <f>'A1. VersionManagement'!P19</f>
        <v>8</v>
      </c>
      <c r="G13" s="272">
        <f>'A1. VersionManagement'!Q19</f>
        <v>6</v>
      </c>
      <c r="H13" s="272">
        <f>'A1. VersionManagement'!R19</f>
        <v>14</v>
      </c>
      <c r="I13" s="272">
        <f>'A1. VersionManagement'!S19</f>
        <v>0</v>
      </c>
      <c r="J13" s="272">
        <f>'A1. VersionManagement'!T19</f>
        <v>14</v>
      </c>
      <c r="K13" s="272">
        <f>'A1. VersionManagement'!U19</f>
        <v>18</v>
      </c>
      <c r="L13" s="10" t="s">
        <v>219</v>
      </c>
      <c r="M13" s="6"/>
      <c r="N13" s="6" t="s">
        <v>787</v>
      </c>
      <c r="O13" s="2"/>
      <c r="P13" s="2"/>
      <c r="Q13" s="2"/>
      <c r="R13" s="2"/>
      <c r="S13" s="2"/>
      <c r="T13" s="2"/>
      <c r="U13" s="2"/>
      <c r="V13" s="2"/>
      <c r="W13" s="2"/>
      <c r="X13" s="2"/>
      <c r="Y13" s="2"/>
      <c r="Z13" s="2"/>
      <c r="AA13" s="2"/>
    </row>
    <row r="14" spans="1:27" ht="45" hidden="1" customHeight="1" outlineLevel="1">
      <c r="A14" s="6" t="s">
        <v>854</v>
      </c>
      <c r="B14" s="6" t="s">
        <v>687</v>
      </c>
      <c r="C14" s="179" t="str">
        <f>'A1. VersionManagement'!G31</f>
        <v>CDO</v>
      </c>
      <c r="D14" s="272">
        <f>'A1. VersionManagement'!N31</f>
        <v>0</v>
      </c>
      <c r="E14" s="272">
        <f>'A1. VersionManagement'!O31</f>
        <v>0</v>
      </c>
      <c r="F14" s="272">
        <f>'A1. VersionManagement'!P31</f>
        <v>0</v>
      </c>
      <c r="G14" s="272">
        <f>'A1. VersionManagement'!Q31</f>
        <v>0</v>
      </c>
      <c r="H14" s="272">
        <f>'A1. VersionManagement'!R31</f>
        <v>0</v>
      </c>
      <c r="I14" s="272">
        <f>'A1. VersionManagement'!S31</f>
        <v>0</v>
      </c>
      <c r="J14" s="272">
        <f>'A1. VersionManagement'!T31</f>
        <v>0</v>
      </c>
      <c r="K14" s="272">
        <f>'A1. VersionManagement'!U31</f>
        <v>6</v>
      </c>
      <c r="L14" s="6" t="s">
        <v>219</v>
      </c>
      <c r="M14" s="6"/>
      <c r="N14" s="6" t="s">
        <v>787</v>
      </c>
      <c r="O14" s="2"/>
      <c r="P14" s="2"/>
      <c r="Q14" s="2"/>
      <c r="R14" s="2"/>
      <c r="S14" s="2"/>
      <c r="T14" s="2"/>
      <c r="U14" s="2"/>
      <c r="V14" s="2"/>
      <c r="W14" s="2"/>
      <c r="X14" s="2"/>
      <c r="Y14" s="2"/>
      <c r="Z14" s="2"/>
      <c r="AA14" s="2"/>
    </row>
    <row r="15" spans="1:27" ht="45" hidden="1" customHeight="1" outlineLevel="1">
      <c r="A15" s="6" t="s">
        <v>855</v>
      </c>
      <c r="B15" s="6" t="s">
        <v>217</v>
      </c>
      <c r="C15" s="179" t="str">
        <f>'A1. VersionManagement'!G37</f>
        <v>Sphinx_x000D_MTF_x000D_CDO</v>
      </c>
      <c r="D15" s="272">
        <f>'A1. VersionManagement'!N37</f>
        <v>0</v>
      </c>
      <c r="E15" s="272">
        <f>'A1. VersionManagement'!O37</f>
        <v>0</v>
      </c>
      <c r="F15" s="272">
        <f>'A1. VersionManagement'!P37</f>
        <v>0</v>
      </c>
      <c r="G15" s="272">
        <f>'A1. VersionManagement'!Q37</f>
        <v>0</v>
      </c>
      <c r="H15" s="272">
        <f>'A1. VersionManagement'!R37</f>
        <v>0</v>
      </c>
      <c r="I15" s="272">
        <f>'A1. VersionManagement'!S37</f>
        <v>0</v>
      </c>
      <c r="J15" s="272">
        <f>'A1. VersionManagement'!T37</f>
        <v>0</v>
      </c>
      <c r="K15" s="272">
        <f>'A1. VersionManagement'!U37</f>
        <v>9</v>
      </c>
      <c r="L15" s="6" t="s">
        <v>727</v>
      </c>
      <c r="M15" s="6"/>
      <c r="N15" s="6" t="s">
        <v>701</v>
      </c>
      <c r="O15" s="2"/>
      <c r="P15" s="2"/>
      <c r="Q15" s="2"/>
      <c r="R15" s="2"/>
      <c r="S15" s="2"/>
      <c r="T15" s="2"/>
      <c r="U15" s="2"/>
      <c r="V15" s="2"/>
      <c r="W15" s="2"/>
      <c r="X15" s="2"/>
      <c r="Y15" s="2"/>
      <c r="Z15" s="2"/>
      <c r="AA15" s="2"/>
    </row>
    <row r="16" spans="1:27" ht="45" hidden="1" customHeight="1" outlineLevel="1">
      <c r="A16" s="6" t="s">
        <v>762</v>
      </c>
      <c r="B16" s="6" t="s">
        <v>776</v>
      </c>
      <c r="C16" s="179" t="str">
        <f>'A1. VersionManagement'!G42</f>
        <v>CDO_x000D_Sphinx</v>
      </c>
      <c r="D16" s="272">
        <f>'A1. VersionManagement'!N42</f>
        <v>0</v>
      </c>
      <c r="E16" s="272">
        <f>'A1. VersionManagement'!O42</f>
        <v>0</v>
      </c>
      <c r="F16" s="272">
        <f>'A1. VersionManagement'!P42</f>
        <v>0</v>
      </c>
      <c r="G16" s="272">
        <f>'A1. VersionManagement'!Q42</f>
        <v>0</v>
      </c>
      <c r="H16" s="272">
        <f>'A1. VersionManagement'!R42</f>
        <v>0</v>
      </c>
      <c r="I16" s="272">
        <f>'A1. VersionManagement'!S42</f>
        <v>0</v>
      </c>
      <c r="J16" s="272">
        <f>'A1. VersionManagement'!T42</f>
        <v>0</v>
      </c>
      <c r="K16" s="272">
        <f>'A1. VersionManagement'!U42</f>
        <v>1</v>
      </c>
      <c r="L16" s="6" t="s">
        <v>219</v>
      </c>
      <c r="M16" s="6"/>
      <c r="N16" s="6" t="s">
        <v>210</v>
      </c>
      <c r="O16" s="2"/>
      <c r="P16" s="2"/>
      <c r="Q16" s="2"/>
      <c r="R16" s="2"/>
      <c r="S16" s="2"/>
      <c r="T16" s="2"/>
      <c r="U16" s="2"/>
      <c r="V16" s="2"/>
      <c r="W16" s="2"/>
      <c r="X16" s="2"/>
      <c r="Y16" s="2"/>
      <c r="Z16" s="2"/>
      <c r="AA16" s="2"/>
    </row>
    <row r="17" spans="1:27" ht="45" hidden="1" customHeight="1" outlineLevel="1">
      <c r="A17" s="10" t="s">
        <v>825</v>
      </c>
      <c r="B17" s="10" t="s">
        <v>736</v>
      </c>
      <c r="C17" s="179" t="str">
        <f>'A1. VersionManagement'!G46</f>
        <v>CDO_x000D_Sphinx_x000D_BIRT</v>
      </c>
      <c r="D17" s="272">
        <f>'A1. VersionManagement'!N46</f>
        <v>0</v>
      </c>
      <c r="E17" s="272">
        <f>'A1. VersionManagement'!O46</f>
        <v>0</v>
      </c>
      <c r="F17" s="272">
        <f>'A1. VersionManagement'!P46</f>
        <v>3</v>
      </c>
      <c r="G17" s="272">
        <f>'A1. VersionManagement'!Q46</f>
        <v>0</v>
      </c>
      <c r="H17" s="272">
        <f>'A1. VersionManagement'!R46</f>
        <v>3</v>
      </c>
      <c r="I17" s="272">
        <f>'A1. VersionManagement'!S46</f>
        <v>0</v>
      </c>
      <c r="J17" s="272">
        <f>'A1. VersionManagement'!T46</f>
        <v>3</v>
      </c>
      <c r="K17" s="272">
        <f>'A1. VersionManagement'!U46</f>
        <v>6</v>
      </c>
      <c r="L17" s="6" t="s">
        <v>380</v>
      </c>
      <c r="M17" s="6" t="s">
        <v>79</v>
      </c>
      <c r="N17" s="6" t="s">
        <v>729</v>
      </c>
      <c r="O17" s="2"/>
      <c r="P17" s="2"/>
      <c r="Q17" s="2"/>
      <c r="R17" s="2"/>
      <c r="S17" s="2"/>
      <c r="T17" s="2"/>
      <c r="U17" s="2"/>
      <c r="V17" s="2"/>
      <c r="W17" s="2"/>
      <c r="X17" s="2"/>
      <c r="Y17" s="2"/>
      <c r="Z17" s="2"/>
      <c r="AA17" s="2"/>
    </row>
    <row r="18" spans="1:27" s="269" customFormat="1" ht="19.5" customHeight="1" collapsed="1">
      <c r="A18" s="270" t="s">
        <v>786</v>
      </c>
      <c r="B18" s="239"/>
      <c r="C18" s="274"/>
      <c r="D18" s="274">
        <f t="shared" ref="D18:K18" si="3">SUM(D19:D21)</f>
        <v>0</v>
      </c>
      <c r="E18" s="274">
        <f t="shared" si="3"/>
        <v>0</v>
      </c>
      <c r="F18" s="274">
        <f t="shared" si="3"/>
        <v>0</v>
      </c>
      <c r="G18" s="274">
        <f t="shared" si="3"/>
        <v>0</v>
      </c>
      <c r="H18" s="274">
        <f t="shared" si="3"/>
        <v>0</v>
      </c>
      <c r="I18" s="274">
        <f t="shared" si="3"/>
        <v>0</v>
      </c>
      <c r="J18" s="274">
        <f t="shared" si="3"/>
        <v>0</v>
      </c>
      <c r="K18" s="274">
        <f t="shared" si="3"/>
        <v>17.5</v>
      </c>
      <c r="L18" s="239"/>
      <c r="M18" s="239"/>
      <c r="N18" s="239"/>
      <c r="O18" s="239"/>
      <c r="P18" s="239"/>
      <c r="Q18" s="239"/>
      <c r="R18" s="239"/>
      <c r="S18" s="239"/>
      <c r="T18" s="239"/>
      <c r="U18" s="239"/>
      <c r="V18" s="239"/>
      <c r="W18" s="239"/>
      <c r="X18" s="239"/>
      <c r="Y18" s="239"/>
      <c r="Z18" s="239"/>
      <c r="AA18" s="239"/>
    </row>
    <row r="19" spans="1:27" ht="24" hidden="1" outlineLevel="1">
      <c r="A19" s="10" t="s">
        <v>770</v>
      </c>
      <c r="B19" s="10" t="s">
        <v>702</v>
      </c>
      <c r="C19" s="279" t="str">
        <f>'A2. ChangeTracking'!G4</f>
        <v>EMF Transaction_x000D_EMF Compare_x000D_Sphinx_x000D_BIRT</v>
      </c>
      <c r="D19" s="275">
        <f>'A2. ChangeTracking'!N4</f>
        <v>0</v>
      </c>
      <c r="E19" s="275">
        <f>'A2. ChangeTracking'!O4</f>
        <v>0</v>
      </c>
      <c r="F19" s="275">
        <f>'A2. ChangeTracking'!P4</f>
        <v>0</v>
      </c>
      <c r="G19" s="275">
        <f>'A2. ChangeTracking'!Q4</f>
        <v>0</v>
      </c>
      <c r="H19" s="275">
        <f>'A2. ChangeTracking'!R4</f>
        <v>0</v>
      </c>
      <c r="I19" s="275">
        <f>'A2. ChangeTracking'!S4</f>
        <v>0</v>
      </c>
      <c r="J19" s="275">
        <f>'A2. ChangeTracking'!T4</f>
        <v>0</v>
      </c>
      <c r="K19" s="275">
        <f>'A2. ChangeTracking'!U4</f>
        <v>4.5</v>
      </c>
      <c r="L19" s="7" t="s">
        <v>649</v>
      </c>
      <c r="M19" s="11"/>
      <c r="N19" s="6" t="s">
        <v>729</v>
      </c>
      <c r="O19" s="2"/>
      <c r="P19" s="2"/>
      <c r="Q19" s="2"/>
      <c r="R19" s="2"/>
      <c r="S19" s="2"/>
      <c r="T19" s="2"/>
      <c r="U19" s="2"/>
      <c r="V19" s="2"/>
      <c r="W19" s="2"/>
      <c r="X19" s="2"/>
      <c r="Y19" s="2"/>
      <c r="Z19" s="2"/>
      <c r="AA19" s="2"/>
    </row>
    <row r="20" spans="1:27" ht="45" hidden="1" customHeight="1" outlineLevel="1">
      <c r="A20" s="6" t="s">
        <v>165</v>
      </c>
      <c r="B20" s="6" t="s">
        <v>754</v>
      </c>
      <c r="C20" s="279" t="str">
        <f>'A2. ChangeTracking'!G11</f>
        <v>Sphinx_x000D_BIRT_x000D_Xtext</v>
      </c>
      <c r="D20" s="275">
        <f>'A2. ChangeTracking'!N11</f>
        <v>0</v>
      </c>
      <c r="E20" s="275">
        <f>'A2. ChangeTracking'!O11</f>
        <v>0</v>
      </c>
      <c r="F20" s="275">
        <f>'A2. ChangeTracking'!P11</f>
        <v>0</v>
      </c>
      <c r="G20" s="275">
        <f>'A2. ChangeTracking'!Q11</f>
        <v>0</v>
      </c>
      <c r="H20" s="275">
        <f>'A2. ChangeTracking'!R11</f>
        <v>0</v>
      </c>
      <c r="I20" s="275">
        <f>'A2. ChangeTracking'!S11</f>
        <v>0</v>
      </c>
      <c r="J20" s="275">
        <f>'A2. ChangeTracking'!T11</f>
        <v>0</v>
      </c>
      <c r="K20" s="275">
        <f>'A2. ChangeTracking'!U11</f>
        <v>8</v>
      </c>
      <c r="L20" s="7" t="s">
        <v>649</v>
      </c>
      <c r="M20" s="7" t="s">
        <v>79</v>
      </c>
      <c r="N20" s="6" t="s">
        <v>729</v>
      </c>
      <c r="O20" s="2"/>
      <c r="P20" s="2"/>
      <c r="Q20" s="2"/>
      <c r="R20" s="2"/>
      <c r="S20" s="2"/>
      <c r="T20" s="2"/>
      <c r="U20" s="2"/>
      <c r="V20" s="2"/>
      <c r="W20" s="2"/>
      <c r="X20" s="2"/>
      <c r="Y20" s="2"/>
      <c r="Z20" s="2"/>
      <c r="AA20" s="2"/>
    </row>
    <row r="21" spans="1:27" ht="45" hidden="1" customHeight="1" outlineLevel="1">
      <c r="A21" s="6" t="s">
        <v>695</v>
      </c>
      <c r="B21" s="6" t="s">
        <v>694</v>
      </c>
      <c r="C21" s="279" t="str">
        <f>'A2. ChangeTracking'!G17</f>
        <v>Sphinx_x000D_Xtext</v>
      </c>
      <c r="D21" s="275">
        <f>'A2. ChangeTracking'!N17</f>
        <v>0</v>
      </c>
      <c r="E21" s="275">
        <f>'A2. ChangeTracking'!O17</f>
        <v>0</v>
      </c>
      <c r="F21" s="275">
        <f>'A2. ChangeTracking'!P17</f>
        <v>0</v>
      </c>
      <c r="G21" s="275">
        <f>'A2. ChangeTracking'!Q17</f>
        <v>0</v>
      </c>
      <c r="H21" s="275">
        <f>'A2. ChangeTracking'!R17</f>
        <v>0</v>
      </c>
      <c r="I21" s="275">
        <f>'A2. ChangeTracking'!S17</f>
        <v>0</v>
      </c>
      <c r="J21" s="275">
        <f>'A2. ChangeTracking'!T17</f>
        <v>0</v>
      </c>
      <c r="K21" s="275">
        <f>'A2. ChangeTracking'!U17</f>
        <v>5</v>
      </c>
      <c r="L21" s="6" t="s">
        <v>737</v>
      </c>
      <c r="M21" s="6"/>
      <c r="N21" s="6" t="s">
        <v>729</v>
      </c>
      <c r="O21" s="2"/>
      <c r="P21" s="2"/>
      <c r="Q21" s="2"/>
      <c r="R21" s="2"/>
      <c r="S21" s="2"/>
      <c r="T21" s="2"/>
      <c r="U21" s="2"/>
      <c r="V21" s="2"/>
      <c r="W21" s="2"/>
      <c r="X21" s="2"/>
      <c r="Y21" s="2"/>
      <c r="Z21" s="2"/>
      <c r="AA21" s="2"/>
    </row>
    <row r="22" spans="1:27" s="269" customFormat="1" ht="19.5" customHeight="1" collapsed="1">
      <c r="A22" s="270" t="s">
        <v>810</v>
      </c>
      <c r="B22" s="239"/>
      <c r="C22" s="274"/>
      <c r="D22" s="274">
        <f t="shared" ref="D22:K22" si="4">SUM(D23:D28)</f>
        <v>3</v>
      </c>
      <c r="E22" s="274">
        <f t="shared" si="4"/>
        <v>8.5</v>
      </c>
      <c r="F22" s="274">
        <f t="shared" si="4"/>
        <v>6</v>
      </c>
      <c r="G22" s="274">
        <f t="shared" si="4"/>
        <v>14</v>
      </c>
      <c r="H22" s="274">
        <f t="shared" si="4"/>
        <v>25.5</v>
      </c>
      <c r="I22" s="274">
        <f t="shared" si="4"/>
        <v>6</v>
      </c>
      <c r="J22" s="274">
        <f t="shared" si="4"/>
        <v>31.5</v>
      </c>
      <c r="K22" s="274">
        <f t="shared" si="4"/>
        <v>108.5</v>
      </c>
      <c r="L22" s="239"/>
      <c r="M22" s="239"/>
      <c r="N22" s="239"/>
      <c r="O22" s="239"/>
      <c r="P22" s="239"/>
      <c r="Q22" s="239"/>
      <c r="R22" s="239"/>
      <c r="S22" s="239"/>
      <c r="T22" s="239"/>
      <c r="U22" s="239"/>
      <c r="V22" s="239"/>
      <c r="W22" s="239"/>
      <c r="X22" s="239"/>
      <c r="Y22" s="239"/>
      <c r="Z22" s="239"/>
      <c r="AA22" s="239"/>
    </row>
    <row r="23" spans="1:27" ht="30" hidden="1" customHeight="1" outlineLevel="1">
      <c r="A23" s="6" t="s">
        <v>763</v>
      </c>
      <c r="B23" s="6" t="s">
        <v>209</v>
      </c>
      <c r="C23" s="279" t="str">
        <f>'A3. CompareMerge'!G4</f>
        <v>EMF Compare/Merge_x000D_Sphinx</v>
      </c>
      <c r="D23" s="275">
        <f>'A3. CompareMerge'!N4</f>
        <v>3</v>
      </c>
      <c r="E23" s="275">
        <f>'A3. CompareMerge'!O4</f>
        <v>8.5</v>
      </c>
      <c r="F23" s="275">
        <f>'A3. CompareMerge'!P4</f>
        <v>6</v>
      </c>
      <c r="G23" s="275">
        <f>'A3. CompareMerge'!Q4</f>
        <v>4</v>
      </c>
      <c r="H23" s="275">
        <f>'A3. CompareMerge'!R4</f>
        <v>21.5</v>
      </c>
      <c r="I23" s="275">
        <f>'A3. CompareMerge'!S4</f>
        <v>0</v>
      </c>
      <c r="J23" s="275">
        <f>'A3. CompareMerge'!T4</f>
        <v>21.5</v>
      </c>
      <c r="K23" s="275">
        <f>'A3. CompareMerge'!U4</f>
        <v>37.5</v>
      </c>
      <c r="L23" s="6" t="s">
        <v>203</v>
      </c>
      <c r="M23" s="6"/>
      <c r="N23" s="6" t="s">
        <v>210</v>
      </c>
      <c r="O23" s="2"/>
      <c r="P23" s="2"/>
      <c r="Q23" s="2"/>
      <c r="R23" s="2"/>
      <c r="S23" s="2"/>
      <c r="T23" s="2"/>
      <c r="U23" s="2"/>
      <c r="V23" s="2"/>
      <c r="W23" s="2"/>
      <c r="X23" s="2"/>
      <c r="Y23" s="2"/>
      <c r="Z23" s="2"/>
      <c r="AA23" s="2"/>
    </row>
    <row r="24" spans="1:27" ht="30" hidden="1" customHeight="1" outlineLevel="1">
      <c r="A24" s="6" t="s">
        <v>764</v>
      </c>
      <c r="B24" s="10" t="s">
        <v>167</v>
      </c>
      <c r="C24" s="279" t="str">
        <f>'A3. CompareMerge'!G21</f>
        <v>EMF Compare</v>
      </c>
      <c r="D24" s="275">
        <f>'A3. CompareMerge'!N21</f>
        <v>0</v>
      </c>
      <c r="E24" s="275">
        <f>'A3. CompareMerge'!O21</f>
        <v>0</v>
      </c>
      <c r="F24" s="275">
        <f>'A3. CompareMerge'!P21</f>
        <v>0</v>
      </c>
      <c r="G24" s="275">
        <f>'A3. CompareMerge'!Q21</f>
        <v>4</v>
      </c>
      <c r="H24" s="275">
        <f>'A3. CompareMerge'!R21</f>
        <v>0</v>
      </c>
      <c r="I24" s="275">
        <f>'A3. CompareMerge'!S21</f>
        <v>4</v>
      </c>
      <c r="J24" s="275">
        <f>'A3. CompareMerge'!T21</f>
        <v>4</v>
      </c>
      <c r="K24" s="275">
        <f>'A3. CompareMerge'!U21</f>
        <v>4</v>
      </c>
      <c r="L24" s="6" t="s">
        <v>735</v>
      </c>
      <c r="N24" s="6" t="s">
        <v>692</v>
      </c>
      <c r="O24" s="2"/>
      <c r="P24" s="2"/>
      <c r="Q24" s="2"/>
      <c r="R24" s="2"/>
      <c r="S24" s="2"/>
      <c r="T24" s="2"/>
      <c r="U24" s="2"/>
      <c r="V24" s="2"/>
      <c r="W24" s="2"/>
      <c r="X24" s="2"/>
      <c r="Y24" s="2"/>
      <c r="Z24" s="2"/>
      <c r="AA24" s="2"/>
    </row>
    <row r="25" spans="1:27" ht="30" hidden="1" customHeight="1" outlineLevel="1">
      <c r="A25" s="6" t="s">
        <v>765</v>
      </c>
      <c r="B25" s="6" t="s">
        <v>163</v>
      </c>
      <c r="C25" s="279" t="str">
        <f>'A3. CompareMerge'!G24</f>
        <v>EMF Compare</v>
      </c>
      <c r="D25" s="275">
        <f>'A3. CompareMerge'!N24</f>
        <v>0</v>
      </c>
      <c r="E25" s="275">
        <f>'A3. CompareMerge'!O24</f>
        <v>0</v>
      </c>
      <c r="F25" s="275">
        <f>'A3. CompareMerge'!P24</f>
        <v>0</v>
      </c>
      <c r="G25" s="275">
        <f>'A3. CompareMerge'!Q24</f>
        <v>0</v>
      </c>
      <c r="H25" s="275">
        <f>'A3. CompareMerge'!R24</f>
        <v>0</v>
      </c>
      <c r="I25" s="275">
        <f>'A3. CompareMerge'!S24</f>
        <v>0</v>
      </c>
      <c r="J25" s="275">
        <f>'A3. CompareMerge'!T24</f>
        <v>0</v>
      </c>
      <c r="K25" s="275">
        <f>'A3. CompareMerge'!U24</f>
        <v>60</v>
      </c>
      <c r="L25" s="6" t="s">
        <v>203</v>
      </c>
      <c r="M25" s="6"/>
      <c r="N25" s="6" t="s">
        <v>683</v>
      </c>
      <c r="O25" s="2"/>
      <c r="P25" s="2"/>
      <c r="Q25" s="2"/>
      <c r="R25" s="2"/>
      <c r="S25" s="2"/>
      <c r="T25" s="2"/>
      <c r="U25" s="2"/>
      <c r="V25" s="2"/>
      <c r="W25" s="2"/>
      <c r="X25" s="2"/>
      <c r="Y25" s="2"/>
      <c r="Z25" s="2"/>
      <c r="AA25" s="2"/>
    </row>
    <row r="26" spans="1:27" ht="30" hidden="1" customHeight="1" outlineLevel="1">
      <c r="A26" s="6" t="s">
        <v>695</v>
      </c>
      <c r="B26" s="6" t="s">
        <v>164</v>
      </c>
      <c r="C26" s="279" t="str">
        <f>'A3. CompareMerge'!G28</f>
        <v>EMF Compare_x000D_Sphinx</v>
      </c>
      <c r="D26" s="275">
        <f>'A3. CompareMerge'!N28</f>
        <v>0</v>
      </c>
      <c r="E26" s="275">
        <f>'A3. CompareMerge'!O28</f>
        <v>0</v>
      </c>
      <c r="F26" s="275">
        <f>'A3. CompareMerge'!P28</f>
        <v>0</v>
      </c>
      <c r="G26" s="275">
        <f>'A3. CompareMerge'!Q28</f>
        <v>2</v>
      </c>
      <c r="H26" s="275">
        <f>'A3. CompareMerge'!R28</f>
        <v>0</v>
      </c>
      <c r="I26" s="275">
        <f>'A3. CompareMerge'!S28</f>
        <v>2</v>
      </c>
      <c r="J26" s="275">
        <f>'A3. CompareMerge'!T28</f>
        <v>2</v>
      </c>
      <c r="K26" s="275">
        <f>'A3. CompareMerge'!U28</f>
        <v>3</v>
      </c>
      <c r="L26" s="6" t="s">
        <v>203</v>
      </c>
      <c r="M26" s="6"/>
      <c r="N26" s="6" t="s">
        <v>199</v>
      </c>
      <c r="O26" s="2"/>
      <c r="P26" s="2"/>
      <c r="Q26" s="2"/>
      <c r="R26" s="2"/>
      <c r="S26" s="2"/>
      <c r="T26" s="2"/>
      <c r="U26" s="2"/>
      <c r="V26" s="2"/>
      <c r="W26" s="2"/>
      <c r="X26" s="2"/>
      <c r="Y26" s="2"/>
      <c r="Z26" s="2"/>
      <c r="AA26" s="2"/>
    </row>
    <row r="27" spans="1:27" ht="30" hidden="1" customHeight="1" outlineLevel="1">
      <c r="A27" s="10" t="s">
        <v>756</v>
      </c>
      <c r="B27" s="10" t="s">
        <v>755</v>
      </c>
      <c r="C27" s="279" t="str">
        <f>'A3. CompareMerge'!G35</f>
        <v>EMF Compare_x000D_Sphinx</v>
      </c>
      <c r="D27" s="275">
        <f>'A3. CompareMerge'!N35</f>
        <v>0</v>
      </c>
      <c r="E27" s="275">
        <f>'A3. CompareMerge'!O35</f>
        <v>0</v>
      </c>
      <c r="F27" s="275">
        <f>'A3. CompareMerge'!P35</f>
        <v>0</v>
      </c>
      <c r="G27" s="275">
        <f>'A3. CompareMerge'!Q35</f>
        <v>2.5</v>
      </c>
      <c r="H27" s="275">
        <f>'A3. CompareMerge'!R35</f>
        <v>2.5</v>
      </c>
      <c r="I27" s="275">
        <f>'A3. CompareMerge'!S35</f>
        <v>0</v>
      </c>
      <c r="J27" s="275">
        <f>'A3. CompareMerge'!T35</f>
        <v>2.5</v>
      </c>
      <c r="K27" s="275">
        <f>'A3. CompareMerge'!U35</f>
        <v>2.5</v>
      </c>
      <c r="L27" s="6" t="s">
        <v>203</v>
      </c>
      <c r="M27" s="6"/>
      <c r="N27" s="6"/>
      <c r="O27" s="2"/>
      <c r="P27" s="2"/>
      <c r="Q27" s="2"/>
      <c r="R27" s="2"/>
      <c r="S27" s="2"/>
      <c r="T27" s="2"/>
      <c r="U27" s="2"/>
      <c r="V27" s="2"/>
      <c r="W27" s="2"/>
      <c r="X27" s="2"/>
      <c r="Y27" s="2"/>
      <c r="Z27" s="2"/>
      <c r="AA27" s="2"/>
    </row>
    <row r="28" spans="1:27" ht="30" hidden="1" customHeight="1" outlineLevel="1">
      <c r="A28" s="10" t="s">
        <v>756</v>
      </c>
      <c r="B28" s="10" t="s">
        <v>757</v>
      </c>
      <c r="C28" s="279" t="str">
        <f>'A3. CompareMerge'!G40</f>
        <v>EMF Compare_x000D_Sphinx</v>
      </c>
      <c r="D28" s="275">
        <f>'A3. CompareMerge'!N40</f>
        <v>0</v>
      </c>
      <c r="E28" s="275">
        <f>'A3. CompareMerge'!O40</f>
        <v>0</v>
      </c>
      <c r="F28" s="275">
        <f>'A3. CompareMerge'!P40</f>
        <v>0</v>
      </c>
      <c r="G28" s="275">
        <f>'A3. CompareMerge'!Q40</f>
        <v>1.5</v>
      </c>
      <c r="H28" s="275">
        <f>'A3. CompareMerge'!R40</f>
        <v>1.5</v>
      </c>
      <c r="I28" s="275">
        <f>'A3. CompareMerge'!S40</f>
        <v>0</v>
      </c>
      <c r="J28" s="275">
        <f>'A3. CompareMerge'!T40</f>
        <v>1.5</v>
      </c>
      <c r="K28" s="275">
        <f>'A3. CompareMerge'!U40</f>
        <v>1.5</v>
      </c>
      <c r="L28" s="6" t="s">
        <v>203</v>
      </c>
      <c r="M28" s="6"/>
      <c r="N28" s="6"/>
      <c r="O28" s="2"/>
      <c r="P28" s="2"/>
      <c r="Q28" s="2"/>
      <c r="R28" s="2"/>
      <c r="S28" s="2"/>
      <c r="T28" s="2"/>
      <c r="U28" s="2"/>
      <c r="V28" s="2"/>
      <c r="W28" s="2"/>
      <c r="X28" s="2"/>
      <c r="Y28" s="2"/>
      <c r="Z28" s="2"/>
      <c r="AA28" s="2"/>
    </row>
    <row r="29" spans="1:27" s="269" customFormat="1" ht="19.5" customHeight="1" collapsed="1">
      <c r="A29" s="270" t="s">
        <v>648</v>
      </c>
      <c r="B29" s="239"/>
      <c r="C29" s="274"/>
      <c r="D29" s="274">
        <f t="shared" ref="D29:K29" si="5">SUM(D30:D33)</f>
        <v>0</v>
      </c>
      <c r="E29" s="274">
        <f t="shared" si="5"/>
        <v>2</v>
      </c>
      <c r="F29" s="274">
        <f t="shared" si="5"/>
        <v>0</v>
      </c>
      <c r="G29" s="274">
        <f t="shared" si="5"/>
        <v>1</v>
      </c>
      <c r="H29" s="274">
        <f t="shared" si="5"/>
        <v>0</v>
      </c>
      <c r="I29" s="274">
        <f t="shared" si="5"/>
        <v>3</v>
      </c>
      <c r="J29" s="274">
        <f t="shared" si="5"/>
        <v>3</v>
      </c>
      <c r="K29" s="274">
        <f t="shared" si="5"/>
        <v>5</v>
      </c>
      <c r="L29" s="239"/>
      <c r="M29" s="239"/>
      <c r="N29" s="239"/>
      <c r="O29" s="239"/>
      <c r="P29" s="239"/>
      <c r="Q29" s="239"/>
      <c r="R29" s="239"/>
      <c r="S29" s="239"/>
      <c r="T29" s="239"/>
      <c r="U29" s="239"/>
      <c r="V29" s="239"/>
      <c r="W29" s="239"/>
      <c r="X29" s="239"/>
      <c r="Y29" s="239"/>
      <c r="Z29" s="239"/>
      <c r="AA29" s="239"/>
    </row>
    <row r="30" spans="1:27" ht="30" hidden="1" customHeight="1" outlineLevel="1">
      <c r="A30" s="10" t="s">
        <v>103</v>
      </c>
      <c r="B30" s="6" t="s">
        <v>751</v>
      </c>
      <c r="C30" s="280" t="str">
        <f>'A4. ChangeAnalysis'!G4</f>
        <v xml:space="preserve">   </v>
      </c>
      <c r="D30" s="275">
        <f>'A4. ChangeAnalysis'!N4</f>
        <v>0</v>
      </c>
      <c r="E30" s="275">
        <f>'A4. ChangeAnalysis'!O4</f>
        <v>0</v>
      </c>
      <c r="F30" s="275">
        <f>'A4. ChangeAnalysis'!P4</f>
        <v>0</v>
      </c>
      <c r="G30" s="275">
        <f>'A4. ChangeAnalysis'!Q4</f>
        <v>0</v>
      </c>
      <c r="H30" s="275">
        <f>'A4. ChangeAnalysis'!R4</f>
        <v>0</v>
      </c>
      <c r="I30" s="275">
        <f>'A4. ChangeAnalysis'!S4</f>
        <v>0</v>
      </c>
      <c r="J30" s="275">
        <f>'A4. ChangeAnalysis'!T4</f>
        <v>0</v>
      </c>
      <c r="K30" s="275">
        <f>'A4. ChangeAnalysis'!U4</f>
        <v>0</v>
      </c>
      <c r="L30" s="7" t="s">
        <v>649</v>
      </c>
      <c r="M30" s="6" t="s">
        <v>387</v>
      </c>
      <c r="N30" s="6" t="s">
        <v>729</v>
      </c>
      <c r="O30" s="2"/>
      <c r="P30" s="2"/>
      <c r="Q30" s="2"/>
      <c r="R30" s="2"/>
      <c r="S30" s="2"/>
      <c r="T30" s="2"/>
      <c r="U30" s="2"/>
      <c r="V30" s="2"/>
      <c r="W30" s="2"/>
      <c r="X30" s="2"/>
      <c r="Y30" s="2"/>
      <c r="Z30" s="2"/>
      <c r="AA30" s="2"/>
    </row>
    <row r="31" spans="1:27" ht="30" hidden="1" customHeight="1" outlineLevel="1">
      <c r="A31" s="405" t="s">
        <v>104</v>
      </c>
      <c r="B31" s="401" t="s">
        <v>747</v>
      </c>
      <c r="C31" s="406" t="str">
        <f>'A4. ChangeAnalysis'!G6</f>
        <v>Mylyn_x000D_Sphinx_x000D_CDO</v>
      </c>
      <c r="D31" s="275">
        <f>'A4. ChangeAnalysis'!N7</f>
        <v>0</v>
      </c>
      <c r="E31" s="275">
        <f>'A4. ChangeAnalysis'!O7</f>
        <v>0</v>
      </c>
      <c r="F31" s="275">
        <f>'A4. ChangeAnalysis'!P7</f>
        <v>0</v>
      </c>
      <c r="G31" s="275">
        <f>'A4. ChangeAnalysis'!Q7</f>
        <v>0</v>
      </c>
      <c r="H31" s="275">
        <f>'A4. ChangeAnalysis'!R7</f>
        <v>0</v>
      </c>
      <c r="I31" s="275">
        <f>'A4. ChangeAnalysis'!S7</f>
        <v>0</v>
      </c>
      <c r="J31" s="275">
        <f>'A4. ChangeAnalysis'!T7</f>
        <v>0</v>
      </c>
      <c r="K31" s="275">
        <f>'A4. ChangeAnalysis'!U7</f>
        <v>2</v>
      </c>
      <c r="L31" s="405" t="s">
        <v>85</v>
      </c>
      <c r="M31" s="7" t="s">
        <v>406</v>
      </c>
      <c r="N31" s="6" t="s">
        <v>729</v>
      </c>
      <c r="O31" s="2"/>
      <c r="P31" s="2"/>
      <c r="Q31" s="2"/>
      <c r="R31" s="2"/>
      <c r="S31" s="2"/>
      <c r="T31" s="2"/>
      <c r="U31" s="2"/>
      <c r="V31" s="2"/>
      <c r="W31" s="2"/>
      <c r="X31" s="2"/>
      <c r="Y31" s="2"/>
      <c r="Z31" s="2"/>
      <c r="AA31" s="2"/>
    </row>
    <row r="32" spans="1:27" ht="30" hidden="1" customHeight="1" outlineLevel="1">
      <c r="A32" s="405"/>
      <c r="B32" s="401"/>
      <c r="C32" s="406"/>
      <c r="D32" s="275">
        <f>'A4. ChangeAnalysis'!N14</f>
        <v>0</v>
      </c>
      <c r="E32" s="275">
        <f>'A4. ChangeAnalysis'!O14</f>
        <v>2</v>
      </c>
      <c r="F32" s="275">
        <f>'A4. ChangeAnalysis'!P14</f>
        <v>0</v>
      </c>
      <c r="G32" s="275">
        <f>'A4. ChangeAnalysis'!Q14</f>
        <v>1</v>
      </c>
      <c r="H32" s="275">
        <f>'A4. ChangeAnalysis'!R14</f>
        <v>0</v>
      </c>
      <c r="I32" s="275">
        <f>'A4. ChangeAnalysis'!S14</f>
        <v>3</v>
      </c>
      <c r="J32" s="275">
        <f>'A4. ChangeAnalysis'!T14</f>
        <v>3</v>
      </c>
      <c r="K32" s="275">
        <f>'A4. ChangeAnalysis'!U14</f>
        <v>3</v>
      </c>
      <c r="L32" s="405"/>
      <c r="M32" s="7" t="s">
        <v>407</v>
      </c>
      <c r="N32" s="6" t="s">
        <v>729</v>
      </c>
      <c r="O32" s="2"/>
      <c r="P32" s="2"/>
      <c r="Q32" s="2"/>
      <c r="R32" s="2"/>
      <c r="S32" s="2"/>
      <c r="T32" s="2"/>
      <c r="U32" s="2"/>
      <c r="V32" s="2"/>
      <c r="W32" s="2"/>
      <c r="X32" s="2"/>
      <c r="Y32" s="2"/>
      <c r="Z32" s="2"/>
      <c r="AA32" s="2"/>
    </row>
    <row r="33" spans="1:27" ht="30" hidden="1" customHeight="1" outlineLevel="1">
      <c r="A33" s="10" t="s">
        <v>105</v>
      </c>
      <c r="B33" s="6" t="s">
        <v>168</v>
      </c>
      <c r="C33" s="279" t="str">
        <f>'A4. ChangeAnalysis'!G20</f>
        <v>Mylyn</v>
      </c>
      <c r="D33" s="275">
        <f>'A4. ChangeAnalysis'!N20</f>
        <v>0</v>
      </c>
      <c r="E33" s="275">
        <f>'A4. ChangeAnalysis'!O20</f>
        <v>0</v>
      </c>
      <c r="F33" s="275">
        <f>'A4. ChangeAnalysis'!P20</f>
        <v>0</v>
      </c>
      <c r="G33" s="275">
        <f>'A4. ChangeAnalysis'!Q20</f>
        <v>0</v>
      </c>
      <c r="H33" s="275">
        <f>'A4. ChangeAnalysis'!R20</f>
        <v>0</v>
      </c>
      <c r="I33" s="275">
        <f>'A4. ChangeAnalysis'!S20</f>
        <v>0</v>
      </c>
      <c r="J33" s="275">
        <f>'A4. ChangeAnalysis'!T20</f>
        <v>0</v>
      </c>
      <c r="K33" s="275">
        <f>'A4. ChangeAnalysis'!U20</f>
        <v>0</v>
      </c>
      <c r="L33" s="10" t="s">
        <v>84</v>
      </c>
      <c r="M33" s="6"/>
      <c r="N33" s="6" t="s">
        <v>729</v>
      </c>
      <c r="O33" s="2"/>
      <c r="P33" s="2"/>
      <c r="Q33" s="2"/>
      <c r="R33" s="2"/>
      <c r="S33" s="2"/>
      <c r="T33" s="2"/>
      <c r="U33" s="2"/>
      <c r="V33" s="2"/>
      <c r="W33" s="2"/>
      <c r="X33" s="2"/>
      <c r="Y33" s="2"/>
      <c r="Z33" s="2"/>
      <c r="AA33" s="2"/>
    </row>
    <row r="34" spans="1:27" s="269" customFormat="1" ht="19.5" customHeight="1" collapsed="1">
      <c r="A34" s="270" t="s">
        <v>733</v>
      </c>
      <c r="B34" s="239"/>
      <c r="C34" s="274"/>
      <c r="D34" s="274">
        <f t="shared" ref="D34:K34" si="6">SUM(D35:D40)</f>
        <v>0</v>
      </c>
      <c r="E34" s="274">
        <f t="shared" si="6"/>
        <v>0</v>
      </c>
      <c r="F34" s="274">
        <f t="shared" si="6"/>
        <v>8</v>
      </c>
      <c r="G34" s="274">
        <f t="shared" si="6"/>
        <v>0</v>
      </c>
      <c r="H34" s="274">
        <f t="shared" si="6"/>
        <v>8</v>
      </c>
      <c r="I34" s="274">
        <f t="shared" si="6"/>
        <v>0</v>
      </c>
      <c r="J34" s="274">
        <f t="shared" si="6"/>
        <v>8</v>
      </c>
      <c r="K34" s="274">
        <f t="shared" si="6"/>
        <v>56</v>
      </c>
      <c r="L34" s="239"/>
      <c r="M34" s="239"/>
      <c r="N34" s="239"/>
      <c r="O34" s="239"/>
      <c r="P34" s="239"/>
      <c r="Q34" s="239"/>
      <c r="R34" s="239"/>
      <c r="S34" s="239"/>
      <c r="T34" s="239"/>
      <c r="U34" s="239"/>
      <c r="V34" s="239"/>
      <c r="W34" s="239"/>
      <c r="X34" s="239"/>
      <c r="Y34" s="239"/>
      <c r="Z34" s="239"/>
      <c r="AA34" s="239"/>
    </row>
    <row r="35" spans="1:27" ht="45" hidden="1" customHeight="1" outlineLevel="1">
      <c r="A35" s="6" t="s">
        <v>795</v>
      </c>
      <c r="B35" s="10" t="s">
        <v>744</v>
      </c>
      <c r="C35" s="179" t="str">
        <f>'A5. Traceability'!G4</f>
        <v>Sphinx_x000D_Yakindu-Requirements</v>
      </c>
      <c r="D35" s="272">
        <f>'A5. Traceability'!N4</f>
        <v>0</v>
      </c>
      <c r="E35" s="272">
        <f>'A5. Traceability'!O4</f>
        <v>0</v>
      </c>
      <c r="F35" s="272">
        <f>'A5. Traceability'!P4</f>
        <v>4</v>
      </c>
      <c r="G35" s="272">
        <f>'A5. Traceability'!Q4</f>
        <v>0</v>
      </c>
      <c r="H35" s="272">
        <f>'A5. Traceability'!R4</f>
        <v>4</v>
      </c>
      <c r="I35" s="272">
        <f>'A5. Traceability'!S4</f>
        <v>0</v>
      </c>
      <c r="J35" s="272">
        <f>'A5. Traceability'!T4</f>
        <v>4</v>
      </c>
      <c r="K35" s="272">
        <f>'A5. Traceability'!U4</f>
        <v>4</v>
      </c>
      <c r="L35" s="6" t="s">
        <v>721</v>
      </c>
      <c r="M35" s="6"/>
      <c r="N35" s="6" t="s">
        <v>729</v>
      </c>
      <c r="O35" s="2"/>
      <c r="P35" s="2"/>
      <c r="Q35" s="2"/>
      <c r="R35" s="2"/>
      <c r="S35" s="2"/>
      <c r="T35" s="2"/>
      <c r="U35" s="2"/>
      <c r="V35" s="2"/>
      <c r="W35" s="2"/>
      <c r="X35" s="2"/>
      <c r="Y35" s="2"/>
      <c r="Z35" s="2"/>
      <c r="AA35" s="2"/>
    </row>
    <row r="36" spans="1:27" ht="45" hidden="1" customHeight="1" outlineLevel="1">
      <c r="A36" s="6" t="s">
        <v>769</v>
      </c>
      <c r="B36" s="10" t="s">
        <v>732</v>
      </c>
      <c r="C36" s="179" t="str">
        <f>'A5. Traceability'!G8</f>
        <v>Yakindu-Requirements</v>
      </c>
      <c r="D36" s="272">
        <f>'A5. Traceability'!N8</f>
        <v>0</v>
      </c>
      <c r="E36" s="272">
        <f>'A5. Traceability'!O8</f>
        <v>0</v>
      </c>
      <c r="F36" s="272">
        <f>'A5. Traceability'!P8</f>
        <v>4</v>
      </c>
      <c r="G36" s="272">
        <f>'A5. Traceability'!Q8</f>
        <v>0</v>
      </c>
      <c r="H36" s="272">
        <f>'A5. Traceability'!R8</f>
        <v>4</v>
      </c>
      <c r="I36" s="272">
        <f>'A5. Traceability'!S8</f>
        <v>0</v>
      </c>
      <c r="J36" s="272">
        <f>'A5. Traceability'!T8</f>
        <v>4</v>
      </c>
      <c r="K36" s="272">
        <f>'A5. Traceability'!U8</f>
        <v>4</v>
      </c>
      <c r="L36" s="6" t="s">
        <v>721</v>
      </c>
      <c r="M36" s="6"/>
      <c r="N36" s="6" t="s">
        <v>729</v>
      </c>
      <c r="O36" s="2"/>
      <c r="P36" s="2"/>
      <c r="Q36" s="2"/>
      <c r="R36" s="2"/>
      <c r="S36" s="2"/>
      <c r="T36" s="2"/>
      <c r="U36" s="2"/>
      <c r="V36" s="2"/>
      <c r="W36" s="2"/>
      <c r="X36" s="2"/>
      <c r="Y36" s="2"/>
      <c r="Z36" s="2"/>
      <c r="AA36" s="2"/>
    </row>
    <row r="37" spans="1:27" ht="45" hidden="1" customHeight="1" outlineLevel="1">
      <c r="A37" s="10" t="s">
        <v>93</v>
      </c>
      <c r="B37" s="6" t="s">
        <v>780</v>
      </c>
      <c r="C37" s="179" t="str">
        <f>'A5. Traceability'!G15</f>
        <v>Yakindu-Requirements</v>
      </c>
      <c r="D37" s="272">
        <f>'A5. Traceability'!N15</f>
        <v>0</v>
      </c>
      <c r="E37" s="272">
        <f>'A5. Traceability'!O15</f>
        <v>0</v>
      </c>
      <c r="F37" s="272">
        <f>'A5. Traceability'!P15</f>
        <v>0</v>
      </c>
      <c r="G37" s="272">
        <f>'A5. Traceability'!Q15</f>
        <v>0</v>
      </c>
      <c r="H37" s="272">
        <f>'A5. Traceability'!R15</f>
        <v>0</v>
      </c>
      <c r="I37" s="272">
        <f>'A5. Traceability'!S15</f>
        <v>0</v>
      </c>
      <c r="J37" s="272">
        <f>'A5. Traceability'!T15</f>
        <v>0</v>
      </c>
      <c r="K37" s="272">
        <f>'A5. Traceability'!U15</f>
        <v>5</v>
      </c>
      <c r="L37" s="6" t="s">
        <v>721</v>
      </c>
      <c r="M37" s="6" t="s">
        <v>79</v>
      </c>
      <c r="N37" s="6" t="s">
        <v>729</v>
      </c>
      <c r="O37" s="2"/>
      <c r="P37" s="2"/>
      <c r="Q37" s="2"/>
      <c r="R37" s="2"/>
      <c r="S37" s="2"/>
      <c r="T37" s="2"/>
      <c r="U37" s="2"/>
      <c r="V37" s="2"/>
      <c r="W37" s="2"/>
      <c r="X37" s="2"/>
      <c r="Y37" s="2"/>
      <c r="Z37" s="2"/>
      <c r="AA37" s="2"/>
    </row>
    <row r="38" spans="1:27" s="3" customFormat="1" ht="45" hidden="1" customHeight="1" outlineLevel="1">
      <c r="A38" s="6" t="s">
        <v>826</v>
      </c>
      <c r="B38" s="6" t="s">
        <v>196</v>
      </c>
      <c r="C38" s="179" t="str">
        <f>'A5. Traceability'!G22</f>
        <v>Yakindu-Requirements</v>
      </c>
      <c r="D38" s="272">
        <f>'A5. Traceability'!N22</f>
        <v>0</v>
      </c>
      <c r="E38" s="272">
        <f>'A5. Traceability'!O22</f>
        <v>0</v>
      </c>
      <c r="F38" s="272">
        <f>'A5. Traceability'!P22</f>
        <v>0</v>
      </c>
      <c r="G38" s="272">
        <f>'A5. Traceability'!Q22</f>
        <v>0</v>
      </c>
      <c r="H38" s="272">
        <f>'A5. Traceability'!R22</f>
        <v>0</v>
      </c>
      <c r="I38" s="272">
        <f>'A5. Traceability'!S22</f>
        <v>0</v>
      </c>
      <c r="J38" s="272">
        <f>'A5. Traceability'!T22</f>
        <v>0</v>
      </c>
      <c r="K38" s="272">
        <f>'A5. Traceability'!U22</f>
        <v>22</v>
      </c>
      <c r="L38" s="6" t="s">
        <v>721</v>
      </c>
      <c r="M38" s="6"/>
      <c r="N38" s="6" t="s">
        <v>729</v>
      </c>
      <c r="O38" s="2"/>
      <c r="P38" s="2"/>
      <c r="Q38" s="2"/>
      <c r="R38" s="2"/>
      <c r="S38" s="2"/>
      <c r="T38" s="2"/>
      <c r="U38" s="2"/>
      <c r="V38" s="2"/>
      <c r="W38" s="2"/>
      <c r="X38" s="2"/>
      <c r="Y38" s="2"/>
      <c r="Z38" s="2"/>
      <c r="AA38" s="2"/>
    </row>
    <row r="39" spans="1:27" s="3" customFormat="1" ht="45" hidden="1" customHeight="1" outlineLevel="1">
      <c r="A39" s="6" t="s">
        <v>695</v>
      </c>
      <c r="B39" s="6" t="s">
        <v>191</v>
      </c>
      <c r="C39" s="179" t="str">
        <f>'A5. Traceability'!G30</f>
        <v>EMF Transaction_x000D_Sphinx_x000D_Yakindu-Requirements</v>
      </c>
      <c r="D39" s="272">
        <f>'A5. Traceability'!N30</f>
        <v>0</v>
      </c>
      <c r="E39" s="272">
        <f>'A5. Traceability'!O30</f>
        <v>0</v>
      </c>
      <c r="F39" s="272">
        <f>'A5. Traceability'!P30</f>
        <v>0</v>
      </c>
      <c r="G39" s="272">
        <f>'A5. Traceability'!Q30</f>
        <v>0</v>
      </c>
      <c r="H39" s="272">
        <f>'A5. Traceability'!R30</f>
        <v>0</v>
      </c>
      <c r="I39" s="272">
        <f>'A5. Traceability'!S30</f>
        <v>0</v>
      </c>
      <c r="J39" s="272">
        <f>'A5. Traceability'!T30</f>
        <v>0</v>
      </c>
      <c r="K39" s="272">
        <f>'A5. Traceability'!U30</f>
        <v>10</v>
      </c>
      <c r="L39" s="6" t="s">
        <v>383</v>
      </c>
      <c r="M39" s="6"/>
      <c r="N39" s="6" t="s">
        <v>729</v>
      </c>
      <c r="O39" s="2"/>
      <c r="P39" s="2"/>
      <c r="Q39" s="2"/>
      <c r="R39" s="2"/>
      <c r="S39" s="2"/>
      <c r="T39" s="2"/>
      <c r="U39" s="2"/>
      <c r="V39" s="2"/>
      <c r="W39" s="2"/>
      <c r="X39" s="2"/>
      <c r="Y39" s="2"/>
      <c r="Z39" s="2"/>
      <c r="AA39" s="2"/>
    </row>
    <row r="40" spans="1:27" ht="45" hidden="1" customHeight="1" outlineLevel="1">
      <c r="A40" s="8" t="s">
        <v>359</v>
      </c>
      <c r="B40" s="12" t="s">
        <v>109</v>
      </c>
      <c r="C40" s="179" t="str">
        <f>'A5. Traceability'!G34</f>
        <v>Sphinx_x000D_Yakindu-Requirements</v>
      </c>
      <c r="D40" s="272">
        <f>'A5. Traceability'!N34</f>
        <v>0</v>
      </c>
      <c r="E40" s="272">
        <f>'A5. Traceability'!O34</f>
        <v>0</v>
      </c>
      <c r="F40" s="272">
        <f>'A5. Traceability'!P34</f>
        <v>0</v>
      </c>
      <c r="G40" s="272">
        <f>'A5. Traceability'!Q34</f>
        <v>0</v>
      </c>
      <c r="H40" s="272">
        <f>'A5. Traceability'!R34</f>
        <v>0</v>
      </c>
      <c r="I40" s="272">
        <f>'A5. Traceability'!S34</f>
        <v>0</v>
      </c>
      <c r="J40" s="272">
        <f>'A5. Traceability'!T34</f>
        <v>0</v>
      </c>
      <c r="K40" s="272">
        <f>'A5. Traceability'!U34</f>
        <v>11</v>
      </c>
      <c r="L40" s="6" t="s">
        <v>706</v>
      </c>
      <c r="M40" s="11" t="s">
        <v>790</v>
      </c>
      <c r="N40" s="12" t="s">
        <v>729</v>
      </c>
      <c r="O40" s="2"/>
      <c r="P40" s="2"/>
      <c r="Q40" s="2"/>
      <c r="R40" s="2"/>
      <c r="S40" s="2"/>
      <c r="T40" s="2"/>
      <c r="U40" s="2"/>
      <c r="V40" s="2"/>
      <c r="W40" s="2"/>
      <c r="X40" s="2"/>
      <c r="Y40" s="2"/>
      <c r="Z40" s="2"/>
      <c r="AA40" s="2"/>
    </row>
    <row r="41" spans="1:27" s="269" customFormat="1" ht="19.5" customHeight="1" collapsed="1">
      <c r="A41" s="270" t="s">
        <v>724</v>
      </c>
      <c r="B41" s="239"/>
      <c r="C41" s="274"/>
      <c r="D41" s="274">
        <f t="shared" ref="D41:K41" si="7">SUM(D42:D48)</f>
        <v>2.5</v>
      </c>
      <c r="E41" s="274">
        <f t="shared" si="7"/>
        <v>4.5</v>
      </c>
      <c r="F41" s="274">
        <f t="shared" si="7"/>
        <v>1</v>
      </c>
      <c r="G41" s="274">
        <f t="shared" si="7"/>
        <v>2</v>
      </c>
      <c r="H41" s="274">
        <f t="shared" si="7"/>
        <v>7</v>
      </c>
      <c r="I41" s="274">
        <f t="shared" si="7"/>
        <v>3</v>
      </c>
      <c r="J41" s="274">
        <f t="shared" si="7"/>
        <v>10</v>
      </c>
      <c r="K41" s="274">
        <f t="shared" si="7"/>
        <v>41</v>
      </c>
      <c r="L41" s="239"/>
      <c r="M41" s="239"/>
      <c r="N41" s="239"/>
      <c r="O41" s="239"/>
      <c r="P41" s="239"/>
      <c r="Q41" s="239"/>
      <c r="R41" s="239"/>
      <c r="S41" s="239"/>
      <c r="T41" s="239"/>
      <c r="U41" s="239"/>
      <c r="V41" s="239"/>
      <c r="W41" s="239"/>
      <c r="X41" s="239"/>
      <c r="Y41" s="239"/>
      <c r="Z41" s="239"/>
      <c r="AA41" s="239"/>
    </row>
    <row r="42" spans="1:27" ht="45" hidden="1" customHeight="1" outlineLevel="1">
      <c r="A42" s="401" t="s">
        <v>850</v>
      </c>
      <c r="B42" s="401" t="s">
        <v>722</v>
      </c>
      <c r="C42" s="179" t="str">
        <f>'A6. Migration'!G5</f>
        <v>CDO_x000D_Sphinx</v>
      </c>
      <c r="D42" s="272">
        <f>'A6. Migration'!N5</f>
        <v>0</v>
      </c>
      <c r="E42" s="272">
        <f>'A6. Migration'!O5</f>
        <v>4</v>
      </c>
      <c r="F42" s="272">
        <f>'A6. Migration'!P5</f>
        <v>1</v>
      </c>
      <c r="G42" s="272">
        <f>'A6. Migration'!Q5</f>
        <v>2</v>
      </c>
      <c r="H42" s="272">
        <f>'A6. Migration'!R5</f>
        <v>4</v>
      </c>
      <c r="I42" s="272">
        <f>'A6. Migration'!S5</f>
        <v>3</v>
      </c>
      <c r="J42" s="272">
        <f>'A6. Migration'!T5</f>
        <v>7</v>
      </c>
      <c r="K42" s="272">
        <f>'A6. Migration'!U5</f>
        <v>7</v>
      </c>
      <c r="L42" s="401" t="s">
        <v>807</v>
      </c>
      <c r="M42" s="10" t="s">
        <v>308</v>
      </c>
      <c r="N42" s="6" t="s">
        <v>793</v>
      </c>
      <c r="O42" s="2"/>
      <c r="P42" s="2"/>
      <c r="Q42" s="2"/>
      <c r="R42" s="2"/>
      <c r="S42" s="2"/>
      <c r="T42" s="2"/>
      <c r="U42" s="2"/>
      <c r="V42" s="2"/>
      <c r="W42" s="2"/>
      <c r="X42" s="2"/>
      <c r="Y42" s="2"/>
      <c r="Z42" s="2"/>
      <c r="AA42" s="2"/>
    </row>
    <row r="43" spans="1:27" ht="45" hidden="1" customHeight="1" outlineLevel="1">
      <c r="A43" s="401"/>
      <c r="B43" s="401"/>
      <c r="C43" s="179" t="str">
        <f>'A6. Migration'!G10</f>
        <v>EAdapt_x000D_Ecore Tools_x000D_Sphinx</v>
      </c>
      <c r="D43" s="272">
        <f>'A6. Migration'!N10</f>
        <v>0</v>
      </c>
      <c r="E43" s="272">
        <f>'A6. Migration'!O10</f>
        <v>0</v>
      </c>
      <c r="F43" s="272">
        <f>'A6. Migration'!P10</f>
        <v>0</v>
      </c>
      <c r="G43" s="272">
        <f>'A6. Migration'!Q10</f>
        <v>0</v>
      </c>
      <c r="H43" s="272">
        <f>'A6. Migration'!R10</f>
        <v>0</v>
      </c>
      <c r="I43" s="272">
        <f>'A6. Migration'!S10</f>
        <v>0</v>
      </c>
      <c r="J43" s="272">
        <f>'A6. Migration'!T10</f>
        <v>0</v>
      </c>
      <c r="K43" s="272">
        <f>'A6. Migration'!U10</f>
        <v>22</v>
      </c>
      <c r="L43" s="401"/>
      <c r="M43" s="10" t="s">
        <v>322</v>
      </c>
      <c r="N43" s="6" t="s">
        <v>793</v>
      </c>
      <c r="O43" s="2"/>
      <c r="P43" s="2"/>
      <c r="Q43" s="2"/>
      <c r="R43" s="2"/>
      <c r="S43" s="2"/>
      <c r="T43" s="2"/>
      <c r="U43" s="2"/>
      <c r="V43" s="2"/>
      <c r="W43" s="2"/>
      <c r="X43" s="2"/>
      <c r="Y43" s="2"/>
      <c r="Z43" s="2"/>
      <c r="AA43" s="2"/>
    </row>
    <row r="44" spans="1:27" ht="45" hidden="1" customHeight="1" outlineLevel="1">
      <c r="A44" s="6" t="s">
        <v>745</v>
      </c>
      <c r="B44" s="6" t="s">
        <v>791</v>
      </c>
      <c r="C44" s="179" t="str">
        <f>'A6. Migration'!G15</f>
        <v>Ecore Tools_x000D_EMF Validation_x000D_Sphinx</v>
      </c>
      <c r="D44" s="272">
        <f>'A6. Migration'!N15</f>
        <v>0</v>
      </c>
      <c r="E44" s="272">
        <f>'A6. Migration'!O15</f>
        <v>0</v>
      </c>
      <c r="F44" s="272">
        <f>'A6. Migration'!P15</f>
        <v>0</v>
      </c>
      <c r="G44" s="272">
        <f>'A6. Migration'!Q15</f>
        <v>0</v>
      </c>
      <c r="H44" s="272">
        <f>'A6. Migration'!R15</f>
        <v>0</v>
      </c>
      <c r="I44" s="272">
        <f>'A6. Migration'!S15</f>
        <v>0</v>
      </c>
      <c r="J44" s="272">
        <f>'A6. Migration'!T15</f>
        <v>0</v>
      </c>
      <c r="K44" s="272">
        <f>'A6. Migration'!U15</f>
        <v>7</v>
      </c>
      <c r="L44" s="6" t="s">
        <v>807</v>
      </c>
      <c r="M44" s="6"/>
      <c r="N44" s="6" t="s">
        <v>729</v>
      </c>
      <c r="O44" s="2"/>
      <c r="P44" s="2"/>
      <c r="Q44" s="2"/>
      <c r="R44" s="2"/>
      <c r="S44" s="2"/>
      <c r="T44" s="2"/>
      <c r="U44" s="2"/>
      <c r="V44" s="2"/>
      <c r="W44" s="2"/>
      <c r="X44" s="2"/>
      <c r="Y44" s="2"/>
      <c r="Z44" s="2"/>
      <c r="AA44" s="2"/>
    </row>
    <row r="45" spans="1:27" ht="45" hidden="1" customHeight="1" outlineLevel="1">
      <c r="A45" s="6" t="s">
        <v>725</v>
      </c>
      <c r="B45" s="10" t="s">
        <v>771</v>
      </c>
      <c r="C45" s="179" t="str">
        <f>'A6. Migration'!G21</f>
        <v>Sphinx</v>
      </c>
      <c r="D45" s="272">
        <f>'A6. Migration'!N21</f>
        <v>2.5</v>
      </c>
      <c r="E45" s="272">
        <f>'A6. Migration'!O21</f>
        <v>0.5</v>
      </c>
      <c r="F45" s="272">
        <f>'A6. Migration'!P21</f>
        <v>0</v>
      </c>
      <c r="G45" s="272">
        <f>'A6. Migration'!Q21</f>
        <v>0</v>
      </c>
      <c r="H45" s="272">
        <f>'A6. Migration'!R21</f>
        <v>3</v>
      </c>
      <c r="I45" s="272">
        <f>'A6. Migration'!S21</f>
        <v>0</v>
      </c>
      <c r="J45" s="272">
        <f>'A6. Migration'!T21</f>
        <v>3</v>
      </c>
      <c r="K45" s="272">
        <f>'A6. Migration'!U21</f>
        <v>3</v>
      </c>
      <c r="L45" s="6" t="s">
        <v>807</v>
      </c>
      <c r="M45" s="6"/>
      <c r="N45" s="6" t="s">
        <v>199</v>
      </c>
      <c r="O45" s="2"/>
      <c r="P45" s="2"/>
      <c r="Q45" s="2"/>
      <c r="R45" s="2"/>
      <c r="S45" s="2"/>
      <c r="T45" s="2"/>
      <c r="U45" s="2"/>
      <c r="V45" s="2"/>
      <c r="W45" s="2"/>
      <c r="X45" s="2"/>
      <c r="Y45" s="2"/>
      <c r="Z45" s="2"/>
      <c r="AA45" s="2"/>
    </row>
    <row r="46" spans="1:27" ht="45" hidden="1" customHeight="1" outlineLevel="1">
      <c r="A46" s="6" t="s">
        <v>690</v>
      </c>
      <c r="B46" s="6" t="s">
        <v>739</v>
      </c>
      <c r="C46" s="179" t="str">
        <f>'A6. Migration'!G29</f>
        <v>EMF Core_x000D_CDO_x000D_Sphinx</v>
      </c>
      <c r="D46" s="272">
        <f>'A6. Migration'!N29</f>
        <v>0</v>
      </c>
      <c r="E46" s="272">
        <f>'A6. Migration'!O29</f>
        <v>0</v>
      </c>
      <c r="F46" s="272">
        <f>'A6. Migration'!P29</f>
        <v>0</v>
      </c>
      <c r="G46" s="272">
        <f>'A6. Migration'!Q29</f>
        <v>0</v>
      </c>
      <c r="H46" s="272">
        <f>'A6. Migration'!R29</f>
        <v>0</v>
      </c>
      <c r="I46" s="272">
        <f>'A6. Migration'!S29</f>
        <v>0</v>
      </c>
      <c r="J46" s="272">
        <f>'A6. Migration'!T29</f>
        <v>0</v>
      </c>
      <c r="K46" s="272">
        <f>'A6. Migration'!U29</f>
        <v>2</v>
      </c>
      <c r="L46" s="6" t="s">
        <v>807</v>
      </c>
      <c r="M46" s="6"/>
      <c r="N46" s="6" t="s">
        <v>793</v>
      </c>
      <c r="O46" s="2"/>
      <c r="P46" s="2"/>
      <c r="Q46" s="2"/>
      <c r="R46" s="2"/>
      <c r="S46" s="2"/>
      <c r="T46" s="2"/>
      <c r="U46" s="2"/>
      <c r="V46" s="2"/>
      <c r="W46" s="2"/>
      <c r="X46" s="2"/>
      <c r="Y46" s="2"/>
      <c r="Z46" s="2"/>
      <c r="AA46" s="2"/>
    </row>
    <row r="47" spans="1:27" ht="45" hidden="1" customHeight="1" outlineLevel="1">
      <c r="A47" s="6" t="s">
        <v>695</v>
      </c>
      <c r="B47" s="6" t="s">
        <v>781</v>
      </c>
      <c r="C47" s="179" t="str">
        <f>'A6. Migration'!G32</f>
        <v xml:space="preserve">   </v>
      </c>
      <c r="D47" s="272">
        <f>'A6. Migration'!N32</f>
        <v>0</v>
      </c>
      <c r="E47" s="272">
        <f>'A6. Migration'!O32</f>
        <v>0</v>
      </c>
      <c r="F47" s="272">
        <f>'A6. Migration'!P32</f>
        <v>0</v>
      </c>
      <c r="G47" s="272">
        <f>'A6. Migration'!Q32</f>
        <v>0</v>
      </c>
      <c r="H47" s="272">
        <f>'A6. Migration'!R32</f>
        <v>0</v>
      </c>
      <c r="I47" s="272">
        <f>'A6. Migration'!S32</f>
        <v>0</v>
      </c>
      <c r="J47" s="272">
        <f>'A6. Migration'!T32</f>
        <v>0</v>
      </c>
      <c r="K47" s="272">
        <f>'A6. Migration'!U32</f>
        <v>0</v>
      </c>
      <c r="L47" s="6" t="s">
        <v>807</v>
      </c>
      <c r="M47" s="6"/>
      <c r="N47" s="6" t="s">
        <v>685</v>
      </c>
      <c r="O47" s="2"/>
      <c r="P47" s="2"/>
      <c r="Q47" s="2"/>
      <c r="R47" s="2"/>
      <c r="S47" s="2"/>
      <c r="T47" s="2"/>
      <c r="U47" s="2"/>
      <c r="V47" s="2"/>
      <c r="W47" s="2"/>
      <c r="X47" s="2"/>
      <c r="Y47" s="2"/>
      <c r="Z47" s="2"/>
      <c r="AA47" s="2"/>
    </row>
    <row r="48" spans="1:27" ht="45" hidden="1" customHeight="1" outlineLevel="1">
      <c r="A48" s="6" t="s">
        <v>695</v>
      </c>
      <c r="B48" s="6" t="s">
        <v>78</v>
      </c>
      <c r="C48" s="179" t="str">
        <f>'A6. Migration'!G36</f>
        <v xml:space="preserve">   </v>
      </c>
      <c r="D48" s="272">
        <f>'A6. Migration'!N36</f>
        <v>0</v>
      </c>
      <c r="E48" s="272">
        <f>'A6. Migration'!O36</f>
        <v>0</v>
      </c>
      <c r="F48" s="272">
        <f>'A6. Migration'!P36</f>
        <v>0</v>
      </c>
      <c r="G48" s="272">
        <f>'A6. Migration'!Q36</f>
        <v>0</v>
      </c>
      <c r="H48" s="272">
        <f>'A6. Migration'!R36</f>
        <v>0</v>
      </c>
      <c r="I48" s="272">
        <f>'A6. Migration'!S36</f>
        <v>0</v>
      </c>
      <c r="J48" s="272">
        <f>'A6. Migration'!T36</f>
        <v>0</v>
      </c>
      <c r="K48" s="272">
        <f>'A6. Migration'!U36</f>
        <v>0</v>
      </c>
      <c r="L48" s="6" t="s">
        <v>203</v>
      </c>
      <c r="M48" s="6"/>
      <c r="N48" s="6" t="s">
        <v>782</v>
      </c>
      <c r="O48" s="2"/>
      <c r="P48" s="2"/>
      <c r="Q48" s="2"/>
      <c r="R48" s="2"/>
      <c r="S48" s="2"/>
      <c r="T48" s="2"/>
      <c r="U48" s="2"/>
      <c r="V48" s="2"/>
      <c r="W48" s="2"/>
      <c r="X48" s="2"/>
      <c r="Y48" s="2"/>
      <c r="Z48" s="2"/>
      <c r="AA48" s="2"/>
    </row>
    <row r="49" spans="1:27" s="384" customFormat="1" ht="18" customHeight="1">
      <c r="A49" s="381" t="s">
        <v>303</v>
      </c>
      <c r="B49" s="382"/>
      <c r="C49" s="383"/>
      <c r="D49" s="383">
        <f t="shared" ref="D49:K49" si="8">SUM(D50,D56)</f>
        <v>0</v>
      </c>
      <c r="E49" s="383">
        <f t="shared" si="8"/>
        <v>0</v>
      </c>
      <c r="F49" s="383">
        <f t="shared" si="8"/>
        <v>0</v>
      </c>
      <c r="G49" s="383">
        <f t="shared" si="8"/>
        <v>4</v>
      </c>
      <c r="H49" s="383">
        <f t="shared" si="8"/>
        <v>0</v>
      </c>
      <c r="I49" s="383">
        <f t="shared" si="8"/>
        <v>4</v>
      </c>
      <c r="J49" s="383">
        <f t="shared" si="8"/>
        <v>4</v>
      </c>
      <c r="K49" s="383">
        <f t="shared" si="8"/>
        <v>23</v>
      </c>
      <c r="L49" s="382"/>
      <c r="M49" s="382"/>
      <c r="N49" s="382"/>
      <c r="O49" s="382"/>
      <c r="P49" s="382"/>
      <c r="Q49" s="382"/>
      <c r="R49" s="382"/>
      <c r="S49" s="382"/>
      <c r="T49" s="382"/>
      <c r="U49" s="382"/>
      <c r="V49" s="382"/>
      <c r="W49" s="382"/>
      <c r="X49" s="382"/>
      <c r="Y49" s="382"/>
      <c r="Z49" s="382"/>
      <c r="AA49" s="382"/>
    </row>
    <row r="50" spans="1:27" s="269" customFormat="1" ht="19.5" customHeight="1" collapsed="1">
      <c r="A50" s="270" t="s">
        <v>801</v>
      </c>
      <c r="B50" s="239"/>
      <c r="C50" s="274"/>
      <c r="D50" s="274">
        <f t="shared" ref="D50:K50" si="9">SUM(D51:D55)</f>
        <v>0</v>
      </c>
      <c r="E50" s="274">
        <f t="shared" si="9"/>
        <v>0</v>
      </c>
      <c r="F50" s="274">
        <f t="shared" si="9"/>
        <v>0</v>
      </c>
      <c r="G50" s="274">
        <f t="shared" si="9"/>
        <v>4</v>
      </c>
      <c r="H50" s="274">
        <f t="shared" si="9"/>
        <v>0</v>
      </c>
      <c r="I50" s="274">
        <f t="shared" si="9"/>
        <v>4</v>
      </c>
      <c r="J50" s="274">
        <f t="shared" si="9"/>
        <v>4</v>
      </c>
      <c r="K50" s="274">
        <f t="shared" si="9"/>
        <v>17</v>
      </c>
      <c r="L50" s="239"/>
      <c r="M50" s="239"/>
      <c r="N50" s="239"/>
      <c r="O50" s="239"/>
      <c r="P50" s="239"/>
      <c r="Q50" s="239"/>
      <c r="R50" s="239"/>
      <c r="S50" s="239"/>
      <c r="T50" s="239"/>
      <c r="U50" s="239"/>
      <c r="V50" s="239"/>
      <c r="W50" s="239"/>
      <c r="X50" s="239"/>
      <c r="Y50" s="239"/>
      <c r="Z50" s="239"/>
      <c r="AA50" s="239"/>
    </row>
    <row r="51" spans="1:27" ht="30" hidden="1" customHeight="1" outlineLevel="1">
      <c r="A51" s="6" t="s">
        <v>849</v>
      </c>
      <c r="B51" s="10" t="s">
        <v>689</v>
      </c>
      <c r="C51" s="279" t="str">
        <f>'B. Auditing'!G4</f>
        <v>Mylyn</v>
      </c>
      <c r="D51" s="276">
        <f>'B. Auditing'!N4</f>
        <v>0</v>
      </c>
      <c r="E51" s="276">
        <f>'B. Auditing'!O4</f>
        <v>0</v>
      </c>
      <c r="F51" s="276">
        <f>'B. Auditing'!P4</f>
        <v>0</v>
      </c>
      <c r="G51" s="276">
        <f>'B. Auditing'!Q4</f>
        <v>4</v>
      </c>
      <c r="H51" s="276">
        <f>'B. Auditing'!R4</f>
        <v>0</v>
      </c>
      <c r="I51" s="276">
        <f>'B. Auditing'!S4</f>
        <v>4</v>
      </c>
      <c r="J51" s="276">
        <f>'B. Auditing'!T4</f>
        <v>4</v>
      </c>
      <c r="K51" s="276">
        <f>'B. Auditing'!U4</f>
        <v>11</v>
      </c>
      <c r="L51" s="10" t="s">
        <v>82</v>
      </c>
      <c r="M51" s="6"/>
      <c r="N51" s="6" t="s">
        <v>729</v>
      </c>
      <c r="O51" s="2"/>
      <c r="P51" s="2"/>
      <c r="Q51" s="2"/>
      <c r="R51" s="2"/>
      <c r="S51" s="2"/>
      <c r="T51" s="2"/>
      <c r="U51" s="2"/>
      <c r="V51" s="2"/>
      <c r="W51" s="2"/>
      <c r="X51" s="2"/>
      <c r="Y51" s="2"/>
      <c r="Z51" s="2"/>
      <c r="AA51" s="2"/>
    </row>
    <row r="52" spans="1:27" ht="30" hidden="1" customHeight="1" outlineLevel="1">
      <c r="A52" s="6" t="s">
        <v>749</v>
      </c>
      <c r="B52" s="10" t="s">
        <v>703</v>
      </c>
      <c r="C52" s="279" t="str">
        <f>'B. Auditing'!G18</f>
        <v>Mylyn</v>
      </c>
      <c r="D52" s="276">
        <f>'B. Auditing'!N18</f>
        <v>0</v>
      </c>
      <c r="E52" s="276">
        <f>'B. Auditing'!O18</f>
        <v>0</v>
      </c>
      <c r="F52" s="276">
        <f>'B. Auditing'!P18</f>
        <v>0</v>
      </c>
      <c r="G52" s="276">
        <f>'B. Auditing'!Q18</f>
        <v>0</v>
      </c>
      <c r="H52" s="276">
        <f>'B. Auditing'!R18</f>
        <v>0</v>
      </c>
      <c r="I52" s="276">
        <f>'B. Auditing'!S18</f>
        <v>0</v>
      </c>
      <c r="J52" s="276">
        <f>'B. Auditing'!T18</f>
        <v>0</v>
      </c>
      <c r="K52" s="276">
        <f>'B. Auditing'!U18</f>
        <v>0</v>
      </c>
      <c r="L52" s="10" t="s">
        <v>83</v>
      </c>
      <c r="M52" s="11" t="s">
        <v>790</v>
      </c>
      <c r="N52" s="6" t="s">
        <v>729</v>
      </c>
      <c r="O52" s="2"/>
      <c r="P52" s="2"/>
      <c r="Q52" s="2"/>
      <c r="R52" s="2"/>
      <c r="S52" s="2"/>
      <c r="T52" s="2"/>
      <c r="U52" s="2"/>
      <c r="V52" s="2"/>
      <c r="W52" s="2"/>
      <c r="X52" s="2"/>
      <c r="Y52" s="2"/>
      <c r="Z52" s="2"/>
      <c r="AA52" s="2"/>
    </row>
    <row r="53" spans="1:27" ht="30" hidden="1" customHeight="1" outlineLevel="1">
      <c r="A53" s="6" t="s">
        <v>700</v>
      </c>
      <c r="B53" s="10" t="s">
        <v>775</v>
      </c>
      <c r="C53" s="279" t="str">
        <f>'B. Auditing'!G22</f>
        <v>Mylyn</v>
      </c>
      <c r="D53" s="275">
        <f>'B. Auditing'!N22</f>
        <v>0</v>
      </c>
      <c r="E53" s="275">
        <f>'B. Auditing'!O22</f>
        <v>0</v>
      </c>
      <c r="F53" s="275">
        <f>'B. Auditing'!P22</f>
        <v>0</v>
      </c>
      <c r="G53" s="275">
        <f>'B. Auditing'!Q22</f>
        <v>0</v>
      </c>
      <c r="H53" s="275">
        <f>'B. Auditing'!R22</f>
        <v>0</v>
      </c>
      <c r="I53" s="275">
        <f>'B. Auditing'!S22</f>
        <v>0</v>
      </c>
      <c r="J53" s="275">
        <f>'B. Auditing'!T22</f>
        <v>0</v>
      </c>
      <c r="K53" s="275">
        <f>'B. Auditing'!U22</f>
        <v>0</v>
      </c>
      <c r="L53" s="10" t="s">
        <v>83</v>
      </c>
      <c r="M53" s="11" t="s">
        <v>790</v>
      </c>
      <c r="N53" s="6" t="s">
        <v>729</v>
      </c>
      <c r="O53" s="2"/>
      <c r="P53" s="2"/>
      <c r="Q53" s="2"/>
      <c r="R53" s="2"/>
      <c r="S53" s="2"/>
      <c r="T53" s="2"/>
      <c r="U53" s="2"/>
      <c r="V53" s="2"/>
      <c r="W53" s="2"/>
      <c r="X53" s="2"/>
      <c r="Y53" s="2"/>
      <c r="Z53" s="2"/>
      <c r="AA53" s="2"/>
    </row>
    <row r="54" spans="1:27" ht="30" hidden="1" customHeight="1" outlineLevel="1">
      <c r="A54" s="6" t="s">
        <v>730</v>
      </c>
      <c r="B54" s="6" t="s">
        <v>684</v>
      </c>
      <c r="C54" s="279" t="str">
        <f>'B. Auditing'!G25</f>
        <v>Mylyn</v>
      </c>
      <c r="D54" s="275">
        <f>'B. Auditing'!N25</f>
        <v>0</v>
      </c>
      <c r="E54" s="275">
        <f>'B. Auditing'!O25</f>
        <v>0</v>
      </c>
      <c r="F54" s="275">
        <f>'B. Auditing'!P25</f>
        <v>0</v>
      </c>
      <c r="G54" s="275">
        <f>'B. Auditing'!Q25</f>
        <v>0</v>
      </c>
      <c r="H54" s="275">
        <f>'B. Auditing'!R25</f>
        <v>0</v>
      </c>
      <c r="I54" s="275">
        <f>'B. Auditing'!S25</f>
        <v>0</v>
      </c>
      <c r="J54" s="275">
        <f>'B. Auditing'!T25</f>
        <v>0</v>
      </c>
      <c r="K54" s="275">
        <f>'B. Auditing'!U25</f>
        <v>6</v>
      </c>
      <c r="L54" s="10" t="s">
        <v>766</v>
      </c>
      <c r="M54" s="6"/>
      <c r="N54" s="6" t="s">
        <v>729</v>
      </c>
      <c r="O54" s="2"/>
      <c r="P54" s="2"/>
      <c r="Q54" s="2"/>
      <c r="R54" s="2"/>
      <c r="S54" s="2"/>
      <c r="T54" s="2"/>
      <c r="U54" s="2"/>
      <c r="V54" s="2"/>
      <c r="W54" s="2"/>
      <c r="X54" s="2"/>
      <c r="Y54" s="2"/>
      <c r="Z54" s="2"/>
      <c r="AA54" s="2"/>
    </row>
    <row r="55" spans="1:27" ht="30" hidden="1" customHeight="1" outlineLevel="1">
      <c r="A55" s="6" t="s">
        <v>194</v>
      </c>
      <c r="B55" s="6" t="s">
        <v>789</v>
      </c>
      <c r="C55" s="279" t="str">
        <f>'B. Auditing'!G28</f>
        <v>Mylyn_x000D_Sphinx</v>
      </c>
      <c r="D55" s="275">
        <f>'B. Auditing'!N28</f>
        <v>0</v>
      </c>
      <c r="E55" s="275">
        <f>'B. Auditing'!O28</f>
        <v>0</v>
      </c>
      <c r="F55" s="275">
        <f>'B. Auditing'!P28</f>
        <v>0</v>
      </c>
      <c r="G55" s="275">
        <f>'B. Auditing'!Q28</f>
        <v>0</v>
      </c>
      <c r="H55" s="275">
        <f>'B. Auditing'!R28</f>
        <v>0</v>
      </c>
      <c r="I55" s="275">
        <f>'B. Auditing'!S28</f>
        <v>0</v>
      </c>
      <c r="J55" s="275">
        <f>'B. Auditing'!T28</f>
        <v>0</v>
      </c>
      <c r="K55" s="275">
        <f>'B. Auditing'!U28</f>
        <v>0</v>
      </c>
      <c r="L55" s="10" t="s">
        <v>766</v>
      </c>
      <c r="M55" s="6"/>
      <c r="N55" s="6" t="s">
        <v>729</v>
      </c>
      <c r="O55" s="2"/>
      <c r="P55" s="2"/>
      <c r="Q55" s="2"/>
      <c r="R55" s="2"/>
      <c r="S55" s="2"/>
      <c r="T55" s="2"/>
      <c r="U55" s="2"/>
      <c r="V55" s="2"/>
      <c r="W55" s="2"/>
      <c r="X55" s="2"/>
      <c r="Y55" s="2"/>
      <c r="Z55" s="2"/>
      <c r="AA55" s="2"/>
    </row>
    <row r="56" spans="1:27" s="269" customFormat="1" ht="19.5" customHeight="1" collapsed="1">
      <c r="A56" s="270" t="s">
        <v>197</v>
      </c>
      <c r="B56" s="239"/>
      <c r="C56" s="274"/>
      <c r="D56" s="274">
        <f t="shared" ref="D56:K56" si="10">SUM(D57:D61)</f>
        <v>0</v>
      </c>
      <c r="E56" s="274">
        <f t="shared" si="10"/>
        <v>0</v>
      </c>
      <c r="F56" s="274">
        <f t="shared" si="10"/>
        <v>0</v>
      </c>
      <c r="G56" s="274">
        <f t="shared" si="10"/>
        <v>0</v>
      </c>
      <c r="H56" s="274">
        <f t="shared" si="10"/>
        <v>0</v>
      </c>
      <c r="I56" s="274">
        <f t="shared" si="10"/>
        <v>0</v>
      </c>
      <c r="J56" s="274">
        <f t="shared" si="10"/>
        <v>0</v>
      </c>
      <c r="K56" s="274">
        <f t="shared" si="10"/>
        <v>6</v>
      </c>
      <c r="L56" s="239"/>
      <c r="M56" s="239"/>
      <c r="N56" s="239"/>
      <c r="O56" s="239"/>
      <c r="P56" s="239"/>
      <c r="Q56" s="239"/>
      <c r="R56" s="239"/>
      <c r="S56" s="239"/>
      <c r="T56" s="239"/>
      <c r="U56" s="239"/>
      <c r="V56" s="239"/>
      <c r="W56" s="239"/>
      <c r="X56" s="239"/>
      <c r="Y56" s="239"/>
      <c r="Z56" s="239"/>
      <c r="AA56" s="239"/>
    </row>
    <row r="57" spans="1:27" ht="30" hidden="1" customHeight="1" outlineLevel="1">
      <c r="A57" s="10" t="s">
        <v>86</v>
      </c>
      <c r="B57" s="6" t="s">
        <v>731</v>
      </c>
      <c r="C57" s="279" t="str">
        <f>'B. Auditing'!G31</f>
        <v xml:space="preserve">   </v>
      </c>
      <c r="D57" s="275">
        <f>'B. Auditing'!N31</f>
        <v>0</v>
      </c>
      <c r="E57" s="275">
        <f>'B. Auditing'!O31</f>
        <v>0</v>
      </c>
      <c r="F57" s="275">
        <f>'B. Auditing'!P31</f>
        <v>0</v>
      </c>
      <c r="G57" s="275">
        <f>'B. Auditing'!Q31</f>
        <v>0</v>
      </c>
      <c r="H57" s="275">
        <f>'B. Auditing'!R31</f>
        <v>0</v>
      </c>
      <c r="I57" s="275">
        <f>'B. Auditing'!S31</f>
        <v>0</v>
      </c>
      <c r="J57" s="275">
        <f>'B. Auditing'!T31</f>
        <v>0</v>
      </c>
      <c r="K57" s="275">
        <f>'B. Auditing'!U31</f>
        <v>0</v>
      </c>
      <c r="L57" s="10" t="s">
        <v>385</v>
      </c>
      <c r="M57" s="6"/>
      <c r="N57" s="6" t="s">
        <v>729</v>
      </c>
      <c r="O57" s="2"/>
      <c r="P57" s="2"/>
      <c r="Q57" s="2"/>
      <c r="R57" s="2"/>
      <c r="S57" s="2"/>
      <c r="T57" s="2"/>
      <c r="U57" s="2"/>
      <c r="V57" s="2"/>
      <c r="W57" s="2"/>
      <c r="X57" s="2"/>
      <c r="Y57" s="2"/>
      <c r="Z57" s="2"/>
      <c r="AA57" s="2"/>
    </row>
    <row r="58" spans="1:27" ht="30" hidden="1" customHeight="1" outlineLevel="1">
      <c r="A58" s="10" t="s">
        <v>695</v>
      </c>
      <c r="B58" s="10" t="s">
        <v>699</v>
      </c>
      <c r="C58" s="279" t="str">
        <f>'B. Auditing'!G33</f>
        <v>Sphinx_x000D_CDO</v>
      </c>
      <c r="D58" s="275">
        <f>'B. Auditing'!N33</f>
        <v>0</v>
      </c>
      <c r="E58" s="275">
        <f>'B. Auditing'!O33</f>
        <v>0</v>
      </c>
      <c r="F58" s="275">
        <f>'B. Auditing'!P33</f>
        <v>0</v>
      </c>
      <c r="G58" s="275">
        <f>'B. Auditing'!Q33</f>
        <v>0</v>
      </c>
      <c r="H58" s="275">
        <f>'B. Auditing'!R33</f>
        <v>0</v>
      </c>
      <c r="I58" s="275">
        <f>'B. Auditing'!S33</f>
        <v>0</v>
      </c>
      <c r="J58" s="275">
        <f>'B. Auditing'!T33</f>
        <v>0</v>
      </c>
      <c r="K58" s="275">
        <f>'B. Auditing'!U33</f>
        <v>6</v>
      </c>
      <c r="L58" s="10" t="s">
        <v>384</v>
      </c>
      <c r="M58" s="11" t="s">
        <v>790</v>
      </c>
      <c r="N58" s="6" t="s">
        <v>729</v>
      </c>
      <c r="O58" s="2"/>
      <c r="P58" s="2"/>
      <c r="Q58" s="2"/>
      <c r="R58" s="2"/>
      <c r="S58" s="2"/>
      <c r="T58" s="2"/>
      <c r="U58" s="2"/>
      <c r="V58" s="2"/>
      <c r="W58" s="2"/>
      <c r="X58" s="2"/>
      <c r="Y58" s="2"/>
      <c r="Z58" s="2"/>
      <c r="AA58" s="2"/>
    </row>
    <row r="59" spans="1:27" ht="30" hidden="1" customHeight="1" outlineLevel="1">
      <c r="A59" s="6" t="s">
        <v>695</v>
      </c>
      <c r="B59" s="10" t="s">
        <v>746</v>
      </c>
      <c r="C59" s="279" t="str">
        <f>'B. Auditing'!G40</f>
        <v>CDO</v>
      </c>
      <c r="D59" s="275">
        <f>'B. Auditing'!N40</f>
        <v>0</v>
      </c>
      <c r="E59" s="275">
        <f>'B. Auditing'!O40</f>
        <v>0</v>
      </c>
      <c r="F59" s="275">
        <f>'B. Auditing'!P40</f>
        <v>0</v>
      </c>
      <c r="G59" s="275">
        <f>'B. Auditing'!Q40</f>
        <v>0</v>
      </c>
      <c r="H59" s="275">
        <f>'B. Auditing'!R40</f>
        <v>0</v>
      </c>
      <c r="I59" s="275">
        <f>'B. Auditing'!S40</f>
        <v>0</v>
      </c>
      <c r="J59" s="275">
        <f>'B. Auditing'!T40</f>
        <v>0</v>
      </c>
      <c r="K59" s="275">
        <f>'B. Auditing'!U40</f>
        <v>0</v>
      </c>
      <c r="L59" s="6" t="s">
        <v>772</v>
      </c>
      <c r="M59" s="6" t="s">
        <v>790</v>
      </c>
      <c r="N59" s="6" t="s">
        <v>729</v>
      </c>
      <c r="O59" s="2"/>
      <c r="P59" s="2"/>
      <c r="Q59" s="2"/>
      <c r="R59" s="2"/>
      <c r="S59" s="2"/>
      <c r="T59" s="2"/>
      <c r="U59" s="2"/>
      <c r="V59" s="2"/>
      <c r="W59" s="2"/>
      <c r="X59" s="2"/>
      <c r="Y59" s="2"/>
      <c r="Z59" s="2"/>
      <c r="AA59" s="2"/>
    </row>
    <row r="60" spans="1:27" s="5" customFormat="1" ht="30" hidden="1" customHeight="1" outlineLevel="1">
      <c r="A60" s="6" t="s">
        <v>827</v>
      </c>
      <c r="B60" s="10" t="s">
        <v>828</v>
      </c>
      <c r="C60" s="279" t="str">
        <f>'B. Auditing'!G43</f>
        <v>Eclipse Platform</v>
      </c>
      <c r="D60" s="284">
        <f>'B. Auditing'!N43</f>
        <v>0</v>
      </c>
      <c r="E60" s="284">
        <f>'B. Auditing'!O43</f>
        <v>0</v>
      </c>
      <c r="F60" s="284">
        <f>'B. Auditing'!P43</f>
        <v>0</v>
      </c>
      <c r="G60" s="284">
        <f>'B. Auditing'!Q43</f>
        <v>0</v>
      </c>
      <c r="H60" s="284">
        <f>'B. Auditing'!R43</f>
        <v>0</v>
      </c>
      <c r="I60" s="284">
        <f>'B. Auditing'!S43</f>
        <v>0</v>
      </c>
      <c r="J60" s="284">
        <f>'B. Auditing'!T43</f>
        <v>0</v>
      </c>
      <c r="K60" s="284">
        <f>'B. Auditing'!U43</f>
        <v>0</v>
      </c>
      <c r="L60" s="6" t="s">
        <v>851</v>
      </c>
      <c r="M60" s="6" t="s">
        <v>102</v>
      </c>
      <c r="N60" s="6" t="s">
        <v>729</v>
      </c>
      <c r="O60" s="4"/>
      <c r="P60" s="4"/>
      <c r="Q60" s="4"/>
      <c r="R60" s="4"/>
      <c r="S60" s="4"/>
      <c r="T60" s="4"/>
      <c r="U60" s="4"/>
      <c r="V60" s="4"/>
      <c r="W60" s="4"/>
      <c r="X60" s="4"/>
      <c r="Y60" s="4"/>
      <c r="Z60" s="4"/>
      <c r="AA60" s="4"/>
    </row>
    <row r="61" spans="1:27" s="5" customFormat="1" ht="30" hidden="1" customHeight="1" outlineLevel="1">
      <c r="A61" s="6" t="s">
        <v>829</v>
      </c>
      <c r="B61" s="10" t="s">
        <v>830</v>
      </c>
      <c r="C61" s="279" t="str">
        <f>'B. Auditing'!G45</f>
        <v>Eclipse Platform</v>
      </c>
      <c r="D61" s="284">
        <f>'B. Auditing'!N45</f>
        <v>0</v>
      </c>
      <c r="E61" s="284">
        <f>'B. Auditing'!O45</f>
        <v>0</v>
      </c>
      <c r="F61" s="284">
        <f>'B. Auditing'!P45</f>
        <v>0</v>
      </c>
      <c r="G61" s="284">
        <f>'B. Auditing'!Q45</f>
        <v>0</v>
      </c>
      <c r="H61" s="284">
        <f>'B. Auditing'!R45</f>
        <v>0</v>
      </c>
      <c r="I61" s="284">
        <f>'B. Auditing'!S45</f>
        <v>0</v>
      </c>
      <c r="J61" s="284">
        <f>'B. Auditing'!T45</f>
        <v>0</v>
      </c>
      <c r="K61" s="284">
        <f>'B. Auditing'!U45</f>
        <v>0</v>
      </c>
      <c r="L61" s="6" t="s">
        <v>851</v>
      </c>
      <c r="M61" s="6" t="s">
        <v>102</v>
      </c>
      <c r="N61" s="6" t="s">
        <v>729</v>
      </c>
      <c r="O61" s="4"/>
      <c r="P61" s="4"/>
      <c r="Q61" s="4"/>
      <c r="R61" s="4"/>
      <c r="S61" s="4"/>
      <c r="T61" s="4"/>
      <c r="U61" s="4"/>
      <c r="V61" s="4"/>
      <c r="W61" s="4"/>
      <c r="X61" s="4"/>
      <c r="Y61" s="4"/>
      <c r="Z61" s="4"/>
      <c r="AA61" s="4"/>
    </row>
    <row r="62" spans="1:27" s="384" customFormat="1" ht="18" customHeight="1">
      <c r="A62" s="381" t="s">
        <v>304</v>
      </c>
      <c r="B62" s="382"/>
      <c r="C62" s="383"/>
      <c r="D62" s="383">
        <f t="shared" ref="D62:K62" si="11">SUM(D63,D70,D74,D76)</f>
        <v>0</v>
      </c>
      <c r="E62" s="383">
        <f t="shared" si="11"/>
        <v>0</v>
      </c>
      <c r="F62" s="383">
        <f t="shared" si="11"/>
        <v>0</v>
      </c>
      <c r="G62" s="383">
        <f t="shared" si="11"/>
        <v>0</v>
      </c>
      <c r="H62" s="383">
        <f t="shared" si="11"/>
        <v>0</v>
      </c>
      <c r="I62" s="383">
        <f t="shared" si="11"/>
        <v>0</v>
      </c>
      <c r="J62" s="383">
        <f t="shared" si="11"/>
        <v>0</v>
      </c>
      <c r="K62" s="383">
        <f t="shared" si="11"/>
        <v>0</v>
      </c>
      <c r="L62" s="382"/>
      <c r="M62" s="382"/>
      <c r="N62" s="382"/>
      <c r="O62" s="382"/>
      <c r="P62" s="382"/>
      <c r="Q62" s="382"/>
      <c r="R62" s="382"/>
      <c r="S62" s="382"/>
      <c r="T62" s="382"/>
      <c r="U62" s="382"/>
      <c r="V62" s="382"/>
      <c r="W62" s="382"/>
      <c r="X62" s="382"/>
      <c r="Y62" s="382"/>
      <c r="Z62" s="382"/>
      <c r="AA62" s="382"/>
    </row>
    <row r="63" spans="1:27" s="269" customFormat="1" ht="19.5" customHeight="1" collapsed="1">
      <c r="A63" s="270" t="s">
        <v>741</v>
      </c>
      <c r="B63" s="239"/>
      <c r="C63" s="274"/>
      <c r="D63" s="274"/>
      <c r="E63" s="274"/>
      <c r="F63" s="274"/>
      <c r="G63" s="274"/>
      <c r="H63" s="274"/>
      <c r="I63" s="274"/>
      <c r="J63" s="274">
        <f>SUM(J64:J69)</f>
        <v>0</v>
      </c>
      <c r="K63" s="274">
        <f>SUM(K64:K69)</f>
        <v>0</v>
      </c>
      <c r="L63" s="239"/>
      <c r="M63" s="239"/>
      <c r="N63" s="239"/>
      <c r="O63" s="239"/>
      <c r="P63" s="239"/>
      <c r="Q63" s="239"/>
      <c r="R63" s="239"/>
      <c r="S63" s="239"/>
      <c r="T63" s="239"/>
      <c r="U63" s="239"/>
      <c r="V63" s="239"/>
      <c r="W63" s="239"/>
      <c r="X63" s="239"/>
      <c r="Y63" s="239"/>
      <c r="Z63" s="239"/>
      <c r="AA63" s="239"/>
    </row>
    <row r="64" spans="1:27" ht="18" hidden="1" customHeight="1" outlineLevel="1">
      <c r="A64" s="6" t="s">
        <v>849</v>
      </c>
      <c r="B64" s="6" t="s">
        <v>809</v>
      </c>
      <c r="C64" s="179" t="str">
        <f>'C1. Scalability'!F4</f>
        <v>any</v>
      </c>
      <c r="D64" s="179"/>
      <c r="E64" s="179"/>
      <c r="F64" s="179"/>
      <c r="G64" s="179"/>
      <c r="H64" s="179"/>
      <c r="I64" s="179"/>
      <c r="J64" s="272">
        <f>'C1. Scalability'!W4</f>
        <v>0</v>
      </c>
      <c r="K64" s="272">
        <f>'C1. Scalability'!X4</f>
        <v>0</v>
      </c>
      <c r="L64" s="6"/>
      <c r="M64" s="6" t="s">
        <v>213</v>
      </c>
      <c r="N64" s="6" t="s">
        <v>199</v>
      </c>
      <c r="O64" s="2"/>
      <c r="P64" s="2"/>
      <c r="Q64" s="2"/>
      <c r="R64" s="2"/>
      <c r="S64" s="2"/>
      <c r="T64" s="2"/>
      <c r="U64" s="2"/>
      <c r="V64" s="2"/>
      <c r="W64" s="2"/>
      <c r="X64" s="2"/>
      <c r="Y64" s="2"/>
      <c r="Z64" s="2"/>
      <c r="AA64" s="2"/>
    </row>
    <row r="65" spans="1:27" ht="18" hidden="1" customHeight="1" outlineLevel="1">
      <c r="A65" s="6" t="s">
        <v>749</v>
      </c>
      <c r="B65" s="6" t="s">
        <v>783</v>
      </c>
      <c r="C65" s="179" t="str">
        <f>'C1. Scalability'!F6</f>
        <v>any</v>
      </c>
      <c r="D65" s="179"/>
      <c r="E65" s="179"/>
      <c r="F65" s="179"/>
      <c r="G65" s="179"/>
      <c r="H65" s="179"/>
      <c r="I65" s="179"/>
      <c r="J65" s="272">
        <f>'C1. Scalability'!W6</f>
        <v>0</v>
      </c>
      <c r="K65" s="272">
        <f>'C1. Scalability'!X6</f>
        <v>0</v>
      </c>
      <c r="L65" s="6"/>
      <c r="M65" s="6" t="s">
        <v>213</v>
      </c>
      <c r="N65" s="6" t="s">
        <v>199</v>
      </c>
      <c r="O65" s="2"/>
      <c r="P65" s="2"/>
      <c r="Q65" s="2"/>
      <c r="R65" s="2"/>
      <c r="S65" s="2"/>
      <c r="T65" s="2"/>
      <c r="U65" s="2"/>
      <c r="V65" s="2"/>
      <c r="W65" s="2"/>
      <c r="X65" s="2"/>
      <c r="Y65" s="2"/>
      <c r="Z65" s="2"/>
      <c r="AA65" s="2"/>
    </row>
    <row r="66" spans="1:27" ht="18" hidden="1" customHeight="1" outlineLevel="1">
      <c r="A66" s="6" t="s">
        <v>695</v>
      </c>
      <c r="B66" s="6" t="s">
        <v>81</v>
      </c>
      <c r="C66" s="179" t="str">
        <f>'C1. Scalability'!F8</f>
        <v>any</v>
      </c>
      <c r="D66" s="179"/>
      <c r="E66" s="179"/>
      <c r="F66" s="179"/>
      <c r="G66" s="179"/>
      <c r="H66" s="179"/>
      <c r="I66" s="179"/>
      <c r="J66" s="272">
        <f>'C1. Scalability'!W8</f>
        <v>0</v>
      </c>
      <c r="K66" s="272">
        <f>'C1. Scalability'!X8</f>
        <v>0</v>
      </c>
      <c r="L66" s="6"/>
      <c r="M66" s="6" t="s">
        <v>213</v>
      </c>
      <c r="N66" s="6" t="s">
        <v>199</v>
      </c>
      <c r="O66" s="2"/>
      <c r="P66" s="2"/>
      <c r="Q66" s="2"/>
      <c r="R66" s="2"/>
      <c r="S66" s="2"/>
      <c r="T66" s="2"/>
      <c r="U66" s="2"/>
      <c r="V66" s="2"/>
      <c r="W66" s="2"/>
      <c r="X66" s="2"/>
      <c r="Y66" s="2"/>
      <c r="Z66" s="2"/>
      <c r="AA66" s="2"/>
    </row>
    <row r="67" spans="1:27" ht="18" hidden="1" customHeight="1" outlineLevel="1">
      <c r="A67" s="6" t="s">
        <v>695</v>
      </c>
      <c r="B67" s="6" t="s">
        <v>723</v>
      </c>
      <c r="C67" s="179" t="str">
        <f>'C1. Scalability'!F10</f>
        <v>any</v>
      </c>
      <c r="D67" s="179"/>
      <c r="E67" s="179"/>
      <c r="F67" s="179"/>
      <c r="G67" s="179"/>
      <c r="H67" s="179"/>
      <c r="I67" s="179"/>
      <c r="J67" s="272">
        <f>'C1. Scalability'!W10</f>
        <v>0</v>
      </c>
      <c r="K67" s="272">
        <f>'C1. Scalability'!X10</f>
        <v>0</v>
      </c>
      <c r="L67" s="6"/>
      <c r="M67" s="6" t="s">
        <v>213</v>
      </c>
      <c r="N67" s="6" t="s">
        <v>750</v>
      </c>
      <c r="O67" s="2"/>
      <c r="P67" s="2"/>
      <c r="Q67" s="2"/>
      <c r="R67" s="2"/>
      <c r="S67" s="2"/>
      <c r="T67" s="2"/>
      <c r="U67" s="2"/>
      <c r="V67" s="2"/>
      <c r="W67" s="2"/>
      <c r="X67" s="2"/>
      <c r="Y67" s="2"/>
      <c r="Z67" s="2"/>
      <c r="AA67" s="2"/>
    </row>
    <row r="68" spans="1:27" ht="18" hidden="1" customHeight="1" outlineLevel="1">
      <c r="A68" s="6" t="s">
        <v>695</v>
      </c>
      <c r="B68" s="6" t="s">
        <v>743</v>
      </c>
      <c r="C68" s="179" t="str">
        <f>'C1. Scalability'!F12</f>
        <v>any</v>
      </c>
      <c r="D68" s="179"/>
      <c r="E68" s="179"/>
      <c r="F68" s="179"/>
      <c r="G68" s="179"/>
      <c r="H68" s="179"/>
      <c r="I68" s="179"/>
      <c r="J68" s="272">
        <f>'C1. Scalability'!W12</f>
        <v>0</v>
      </c>
      <c r="K68" s="272">
        <f>'C1. Scalability'!X12</f>
        <v>0</v>
      </c>
      <c r="L68" s="6"/>
      <c r="M68" s="6" t="s">
        <v>213</v>
      </c>
      <c r="N68" s="6" t="s">
        <v>811</v>
      </c>
      <c r="O68" s="2"/>
      <c r="P68" s="2"/>
      <c r="Q68" s="2"/>
      <c r="R68" s="2"/>
      <c r="S68" s="2"/>
      <c r="T68" s="2"/>
      <c r="U68" s="2"/>
      <c r="V68" s="2"/>
      <c r="W68" s="2"/>
      <c r="X68" s="2"/>
      <c r="Y68" s="2"/>
      <c r="Z68" s="2"/>
      <c r="AA68" s="2"/>
    </row>
    <row r="69" spans="1:27" ht="18" hidden="1" customHeight="1" outlineLevel="1">
      <c r="A69" s="6" t="s">
        <v>695</v>
      </c>
      <c r="B69" s="6" t="s">
        <v>212</v>
      </c>
      <c r="C69" s="179" t="str">
        <f>'C1. Scalability'!F14</f>
        <v>any</v>
      </c>
      <c r="D69" s="179"/>
      <c r="E69" s="179"/>
      <c r="F69" s="179"/>
      <c r="G69" s="179"/>
      <c r="H69" s="179"/>
      <c r="I69" s="179"/>
      <c r="J69" s="272">
        <f>'C1. Scalability'!W14</f>
        <v>0</v>
      </c>
      <c r="K69" s="272">
        <f>'C1. Scalability'!X14</f>
        <v>0</v>
      </c>
      <c r="L69" s="6"/>
      <c r="M69" s="6" t="s">
        <v>213</v>
      </c>
      <c r="N69" s="6"/>
      <c r="O69" s="2"/>
      <c r="P69" s="2"/>
      <c r="Q69" s="2"/>
      <c r="R69" s="2"/>
      <c r="S69" s="2"/>
      <c r="T69" s="2"/>
      <c r="U69" s="2"/>
      <c r="V69" s="2"/>
      <c r="W69" s="2"/>
      <c r="X69" s="2"/>
      <c r="Y69" s="2"/>
      <c r="Z69" s="2"/>
      <c r="AA69" s="2"/>
    </row>
    <row r="70" spans="1:27" s="269" customFormat="1" ht="19.5" customHeight="1" collapsed="1">
      <c r="A70" s="270" t="s">
        <v>794</v>
      </c>
      <c r="B70" s="239"/>
      <c r="C70" s="274"/>
      <c r="D70" s="274"/>
      <c r="E70" s="274"/>
      <c r="F70" s="274"/>
      <c r="G70" s="274"/>
      <c r="H70" s="274"/>
      <c r="I70" s="274"/>
      <c r="J70" s="274">
        <f>SUM(J71:J73)</f>
        <v>0</v>
      </c>
      <c r="K70" s="274">
        <f>SUM(K71:K73)</f>
        <v>0</v>
      </c>
      <c r="L70" s="239"/>
      <c r="M70" s="239"/>
      <c r="N70" s="239"/>
      <c r="O70" s="239"/>
      <c r="P70" s="239"/>
      <c r="Q70" s="239"/>
      <c r="R70" s="239"/>
      <c r="S70" s="239"/>
      <c r="T70" s="239"/>
      <c r="U70" s="239"/>
      <c r="V70" s="239"/>
      <c r="W70" s="239"/>
      <c r="X70" s="239"/>
      <c r="Y70" s="239"/>
      <c r="Z70" s="239"/>
      <c r="AA70" s="239"/>
    </row>
    <row r="71" spans="1:27" ht="30" hidden="1" customHeight="1" outlineLevel="1">
      <c r="A71" s="10" t="s">
        <v>86</v>
      </c>
      <c r="B71" s="6" t="s">
        <v>192</v>
      </c>
      <c r="C71" s="179" t="str">
        <f>'C2. Offline Support'!F4</f>
        <v xml:space="preserve">   </v>
      </c>
      <c r="D71" s="179"/>
      <c r="E71" s="179"/>
      <c r="F71" s="179"/>
      <c r="G71" s="179"/>
      <c r="H71" s="179"/>
      <c r="I71" s="179"/>
      <c r="J71" s="272">
        <f>'C2. Offline Support'!W4</f>
        <v>0</v>
      </c>
      <c r="K71" s="272">
        <f>'C2. Offline Support'!X4</f>
        <v>0</v>
      </c>
      <c r="L71" s="6" t="s">
        <v>727</v>
      </c>
      <c r="M71" s="11" t="s">
        <v>790</v>
      </c>
      <c r="N71" s="6" t="s">
        <v>698</v>
      </c>
      <c r="O71" s="2"/>
      <c r="P71" s="2"/>
      <c r="Q71" s="2"/>
      <c r="R71" s="2"/>
      <c r="S71" s="2"/>
      <c r="T71" s="2"/>
      <c r="U71" s="2"/>
      <c r="V71" s="2"/>
      <c r="W71" s="2"/>
      <c r="X71" s="2"/>
      <c r="Y71" s="2"/>
      <c r="Z71" s="2"/>
      <c r="AA71" s="2"/>
    </row>
    <row r="72" spans="1:27" ht="30" hidden="1" customHeight="1" outlineLevel="1">
      <c r="A72" s="6" t="s">
        <v>201</v>
      </c>
      <c r="B72" s="6" t="s">
        <v>748</v>
      </c>
      <c r="C72" s="179" t="str">
        <f>'C2. Offline Support'!F7</f>
        <v>any</v>
      </c>
      <c r="D72" s="179"/>
      <c r="E72" s="179"/>
      <c r="F72" s="179"/>
      <c r="G72" s="179"/>
      <c r="H72" s="179"/>
      <c r="I72" s="179"/>
      <c r="J72" s="272">
        <f>'C2. Offline Support'!W7</f>
        <v>0</v>
      </c>
      <c r="K72" s="272">
        <f>'C2. Offline Support'!X7</f>
        <v>0</v>
      </c>
      <c r="L72" s="6"/>
      <c r="M72" s="6" t="s">
        <v>218</v>
      </c>
      <c r="N72" s="6" t="s">
        <v>199</v>
      </c>
      <c r="O72" s="2"/>
      <c r="P72" s="2"/>
      <c r="Q72" s="2"/>
      <c r="R72" s="2"/>
      <c r="S72" s="2"/>
      <c r="T72" s="2"/>
      <c r="U72" s="2"/>
      <c r="V72" s="2"/>
      <c r="W72" s="2"/>
      <c r="X72" s="2"/>
      <c r="Y72" s="2"/>
      <c r="Z72" s="2"/>
      <c r="AA72" s="2"/>
    </row>
    <row r="73" spans="1:27" ht="30" hidden="1" customHeight="1" outlineLevel="1">
      <c r="A73" s="6" t="s">
        <v>161</v>
      </c>
      <c r="B73" s="6" t="s">
        <v>651</v>
      </c>
      <c r="C73" s="179" t="str">
        <f>'C2. Offline Support'!F9</f>
        <v xml:space="preserve">   </v>
      </c>
      <c r="D73" s="179"/>
      <c r="E73" s="179"/>
      <c r="F73" s="179"/>
      <c r="G73" s="179"/>
      <c r="H73" s="179"/>
      <c r="I73" s="179"/>
      <c r="J73" s="272">
        <f>'C2. Offline Support'!W9</f>
        <v>0</v>
      </c>
      <c r="K73" s="272">
        <f>'C2. Offline Support'!X9</f>
        <v>0</v>
      </c>
      <c r="L73" s="6" t="s">
        <v>727</v>
      </c>
      <c r="M73" s="11" t="s">
        <v>790</v>
      </c>
      <c r="N73" s="6" t="s">
        <v>215</v>
      </c>
      <c r="O73" s="2"/>
      <c r="P73" s="2"/>
      <c r="Q73" s="2"/>
      <c r="R73" s="2"/>
      <c r="S73" s="2"/>
      <c r="T73" s="2"/>
      <c r="U73" s="2"/>
      <c r="V73" s="2"/>
      <c r="W73" s="2"/>
      <c r="X73" s="2"/>
      <c r="Y73" s="2"/>
      <c r="Z73" s="2"/>
      <c r="AA73" s="2"/>
    </row>
    <row r="74" spans="1:27" s="269" customFormat="1" ht="19.5" customHeight="1" collapsed="1">
      <c r="A74" s="270" t="s">
        <v>774</v>
      </c>
      <c r="B74" s="239"/>
      <c r="C74" s="274"/>
      <c r="D74" s="274"/>
      <c r="E74" s="274"/>
      <c r="F74" s="274"/>
      <c r="G74" s="274"/>
      <c r="H74" s="274"/>
      <c r="I74" s="274"/>
      <c r="J74" s="274">
        <f>SUM(J75:J75)</f>
        <v>0</v>
      </c>
      <c r="K74" s="274">
        <f>SUM(K75:K75)</f>
        <v>0</v>
      </c>
      <c r="L74" s="239"/>
      <c r="M74" s="239"/>
      <c r="N74" s="239"/>
      <c r="O74" s="239"/>
      <c r="P74" s="239"/>
      <c r="Q74" s="239"/>
      <c r="R74" s="239"/>
      <c r="S74" s="239"/>
      <c r="T74" s="239"/>
      <c r="U74" s="239"/>
      <c r="V74" s="239"/>
      <c r="W74" s="239"/>
      <c r="X74" s="239"/>
      <c r="Y74" s="239"/>
      <c r="Z74" s="239"/>
      <c r="AA74" s="239"/>
    </row>
    <row r="75" spans="1:27" ht="18" hidden="1" customHeight="1" outlineLevel="1">
      <c r="A75" s="10" t="s">
        <v>110</v>
      </c>
      <c r="B75" s="6" t="s">
        <v>778</v>
      </c>
      <c r="C75" s="279" t="str">
        <f>'C3. Metamodel Compatibility'!F4</f>
        <v>any</v>
      </c>
      <c r="D75" s="279"/>
      <c r="E75" s="279"/>
      <c r="F75" s="279"/>
      <c r="G75" s="279"/>
      <c r="H75" s="279"/>
      <c r="I75" s="279"/>
      <c r="J75" s="275">
        <f>'C3. Metamodel Compatibility'!W4</f>
        <v>0</v>
      </c>
      <c r="K75" s="275">
        <f>'C3. Metamodel Compatibility'!X4</f>
        <v>0</v>
      </c>
      <c r="L75" s="6"/>
      <c r="M75" s="10" t="s">
        <v>218</v>
      </c>
      <c r="N75" s="6" t="s">
        <v>199</v>
      </c>
      <c r="O75" s="2"/>
      <c r="P75" s="2"/>
      <c r="Q75" s="2"/>
      <c r="R75" s="2"/>
      <c r="S75" s="2"/>
      <c r="T75" s="2"/>
      <c r="U75" s="2"/>
      <c r="V75" s="2"/>
      <c r="W75" s="2"/>
      <c r="X75" s="2"/>
      <c r="Y75" s="2"/>
      <c r="Z75" s="2"/>
      <c r="AA75" s="2"/>
    </row>
    <row r="76" spans="1:27" s="269" customFormat="1" ht="19.5" customHeight="1" collapsed="1">
      <c r="A76" s="270" t="s">
        <v>155</v>
      </c>
      <c r="B76" s="239"/>
      <c r="C76" s="274"/>
      <c r="D76" s="274"/>
      <c r="E76" s="274"/>
      <c r="F76" s="274"/>
      <c r="G76" s="274"/>
      <c r="H76" s="274"/>
      <c r="I76" s="274"/>
      <c r="J76" s="274">
        <f>SUM(J77:J78)</f>
        <v>0</v>
      </c>
      <c r="K76" s="274">
        <f>SUM(K77:K78)</f>
        <v>0</v>
      </c>
      <c r="L76" s="239"/>
      <c r="M76" s="239"/>
      <c r="N76" s="239"/>
      <c r="O76" s="239"/>
      <c r="P76" s="239"/>
      <c r="Q76" s="239"/>
      <c r="R76" s="239"/>
      <c r="S76" s="239"/>
      <c r="T76" s="239"/>
      <c r="U76" s="239"/>
      <c r="V76" s="239"/>
      <c r="W76" s="239"/>
      <c r="X76" s="239"/>
      <c r="Y76" s="239"/>
      <c r="Z76" s="239"/>
      <c r="AA76" s="239"/>
    </row>
    <row r="77" spans="1:27" ht="30" hidden="1" customHeight="1" outlineLevel="1">
      <c r="A77" s="6" t="s">
        <v>785</v>
      </c>
      <c r="B77" s="6" t="s">
        <v>193</v>
      </c>
      <c r="C77" s="179" t="str">
        <f>'C4. Project Lifecycle Support'!F4</f>
        <v xml:space="preserve">   </v>
      </c>
      <c r="D77" s="179"/>
      <c r="E77" s="179"/>
      <c r="F77" s="179"/>
      <c r="G77" s="179"/>
      <c r="H77" s="179"/>
      <c r="I77" s="179"/>
      <c r="J77" s="272">
        <f>'C4. Project Lifecycle Support'!M4</f>
        <v>0</v>
      </c>
      <c r="K77" s="272">
        <f>'C4. Project Lifecycle Support'!N4</f>
        <v>0</v>
      </c>
      <c r="L77" s="6" t="s">
        <v>807</v>
      </c>
      <c r="M77" s="6"/>
      <c r="N77" s="6" t="s">
        <v>199</v>
      </c>
      <c r="O77" s="2"/>
      <c r="P77" s="2"/>
      <c r="Q77" s="2"/>
      <c r="R77" s="2"/>
      <c r="S77" s="2"/>
      <c r="T77" s="2"/>
      <c r="U77" s="2"/>
      <c r="V77" s="2"/>
      <c r="W77" s="2"/>
      <c r="X77" s="2"/>
      <c r="Y77" s="2"/>
      <c r="Z77" s="2"/>
      <c r="AA77" s="2"/>
    </row>
    <row r="78" spans="1:27" ht="30" hidden="1" customHeight="1" outlineLevel="1">
      <c r="A78" s="6" t="s">
        <v>740</v>
      </c>
      <c r="B78" s="6" t="s">
        <v>704</v>
      </c>
      <c r="C78" s="179" t="str">
        <f>'C4. Project Lifecycle Support'!F6</f>
        <v xml:space="preserve">   </v>
      </c>
      <c r="D78" s="179"/>
      <c r="E78" s="179"/>
      <c r="F78" s="179"/>
      <c r="G78" s="179"/>
      <c r="H78" s="179"/>
      <c r="I78" s="179"/>
      <c r="J78" s="272">
        <f>'C4. Project Lifecycle Support'!M6</f>
        <v>0</v>
      </c>
      <c r="K78" s="272">
        <f>'C4. Project Lifecycle Support'!N6</f>
        <v>0</v>
      </c>
      <c r="L78" s="10" t="s">
        <v>383</v>
      </c>
      <c r="M78" s="6"/>
      <c r="N78" s="6" t="s">
        <v>729</v>
      </c>
      <c r="O78" s="2"/>
      <c r="P78" s="2"/>
      <c r="Q78" s="2"/>
      <c r="R78" s="2"/>
      <c r="S78" s="2"/>
      <c r="T78" s="2"/>
      <c r="U78" s="2"/>
      <c r="V78" s="2"/>
      <c r="W78" s="2"/>
      <c r="X78" s="2"/>
      <c r="Y78" s="2"/>
      <c r="Z78" s="2"/>
      <c r="AA78" s="2"/>
    </row>
    <row r="79" spans="1:27" s="384" customFormat="1" ht="18" customHeight="1">
      <c r="A79" s="381" t="s">
        <v>305</v>
      </c>
      <c r="B79" s="382"/>
      <c r="C79" s="383"/>
      <c r="D79" s="383">
        <f t="shared" ref="D79:K79" si="12">SUM(D80,D92,D95,D111)</f>
        <v>2</v>
      </c>
      <c r="E79" s="383">
        <f t="shared" si="12"/>
        <v>4</v>
      </c>
      <c r="F79" s="383">
        <f t="shared" si="12"/>
        <v>0</v>
      </c>
      <c r="G79" s="383">
        <f t="shared" si="12"/>
        <v>0</v>
      </c>
      <c r="H79" s="383">
        <f t="shared" si="12"/>
        <v>6</v>
      </c>
      <c r="I79" s="383">
        <f t="shared" si="12"/>
        <v>0</v>
      </c>
      <c r="J79" s="383">
        <f t="shared" si="12"/>
        <v>6</v>
      </c>
      <c r="K79" s="383">
        <f t="shared" si="12"/>
        <v>362</v>
      </c>
      <c r="L79" s="382"/>
      <c r="M79" s="382"/>
      <c r="N79" s="382"/>
      <c r="O79" s="382"/>
      <c r="P79" s="382"/>
      <c r="Q79" s="382"/>
      <c r="R79" s="382"/>
      <c r="S79" s="382"/>
      <c r="T79" s="382"/>
      <c r="U79" s="382"/>
      <c r="V79" s="382"/>
      <c r="W79" s="382"/>
      <c r="X79" s="382"/>
      <c r="Y79" s="382"/>
      <c r="Z79" s="382"/>
      <c r="AA79" s="382"/>
    </row>
    <row r="80" spans="1:27" s="269" customFormat="1" ht="19.5" customHeight="1" collapsed="1">
      <c r="A80" s="270" t="s">
        <v>693</v>
      </c>
      <c r="B80" s="239"/>
      <c r="C80" s="274"/>
      <c r="D80" s="274">
        <f t="shared" ref="D80:K80" si="13">SUM(D81:D91)</f>
        <v>2</v>
      </c>
      <c r="E80" s="274">
        <f t="shared" si="13"/>
        <v>4</v>
      </c>
      <c r="F80" s="274">
        <f t="shared" si="13"/>
        <v>0</v>
      </c>
      <c r="G80" s="274">
        <f t="shared" si="13"/>
        <v>0</v>
      </c>
      <c r="H80" s="274">
        <f t="shared" si="13"/>
        <v>6</v>
      </c>
      <c r="I80" s="274">
        <f t="shared" si="13"/>
        <v>0</v>
      </c>
      <c r="J80" s="274">
        <f t="shared" si="13"/>
        <v>6</v>
      </c>
      <c r="K80" s="274">
        <f t="shared" si="13"/>
        <v>203</v>
      </c>
      <c r="L80" s="239"/>
      <c r="M80" s="239"/>
      <c r="N80" s="239"/>
      <c r="O80" s="239"/>
      <c r="P80" s="239"/>
      <c r="Q80" s="239"/>
      <c r="R80" s="239"/>
      <c r="S80" s="239"/>
      <c r="T80" s="239"/>
      <c r="U80" s="239"/>
      <c r="V80" s="239"/>
      <c r="W80" s="239"/>
      <c r="X80" s="239"/>
      <c r="Y80" s="239"/>
      <c r="Z80" s="239"/>
      <c r="AA80" s="239"/>
    </row>
    <row r="81" spans="1:27" ht="45" hidden="1" customHeight="1" outlineLevel="1">
      <c r="A81" s="405" t="s">
        <v>849</v>
      </c>
      <c r="B81" s="405" t="s">
        <v>355</v>
      </c>
      <c r="C81" s="179" t="str">
        <f>'D1. Standards Support'!G6</f>
        <v>Papyrus_x000D_UML2</v>
      </c>
      <c r="D81" s="272">
        <f>'D1. Standards Support'!X6</f>
        <v>0</v>
      </c>
      <c r="E81" s="272">
        <f>'D1. Standards Support'!Y6</f>
        <v>0</v>
      </c>
      <c r="F81" s="272">
        <f>'D1. Standards Support'!Z6</f>
        <v>0</v>
      </c>
      <c r="G81" s="272">
        <f>'D1. Standards Support'!AA6</f>
        <v>0</v>
      </c>
      <c r="H81" s="272">
        <f>'D1. Standards Support'!AB6</f>
        <v>0</v>
      </c>
      <c r="I81" s="272">
        <f>'D1. Standards Support'!AC6</f>
        <v>0</v>
      </c>
      <c r="J81" s="272">
        <f>'D1. Standards Support'!AD6</f>
        <v>0</v>
      </c>
      <c r="K81" s="272">
        <f>'D1. Standards Support'!AE6</f>
        <v>8</v>
      </c>
      <c r="L81" s="405" t="s">
        <v>706</v>
      </c>
      <c r="M81" s="10" t="s">
        <v>548</v>
      </c>
      <c r="N81" s="401" t="s">
        <v>686</v>
      </c>
      <c r="O81" s="2"/>
      <c r="P81" s="2"/>
      <c r="Q81" s="2"/>
      <c r="R81" s="2"/>
      <c r="S81" s="2"/>
      <c r="T81" s="2"/>
      <c r="U81" s="2"/>
      <c r="V81" s="2"/>
      <c r="W81" s="2"/>
      <c r="X81" s="2"/>
      <c r="Y81" s="2"/>
      <c r="Z81" s="2"/>
      <c r="AA81" s="2"/>
    </row>
    <row r="82" spans="1:27" ht="45" hidden="1" customHeight="1" outlineLevel="1">
      <c r="A82" s="405"/>
      <c r="B82" s="405"/>
      <c r="C82" s="179" t="str">
        <f>'D1. Standards Support'!G10</f>
        <v>BPMN_x000D_GMF, Graphiti_x000D_EMF Validation</v>
      </c>
      <c r="D82" s="272">
        <f>'D1. Standards Support'!X10</f>
        <v>0</v>
      </c>
      <c r="E82" s="272">
        <f>'D1. Standards Support'!Y10</f>
        <v>0</v>
      </c>
      <c r="F82" s="272">
        <f>'D1. Standards Support'!Z10</f>
        <v>0</v>
      </c>
      <c r="G82" s="272">
        <f>'D1. Standards Support'!AA10</f>
        <v>0</v>
      </c>
      <c r="H82" s="272">
        <f>'D1. Standards Support'!AB10</f>
        <v>0</v>
      </c>
      <c r="I82" s="272">
        <f>'D1. Standards Support'!AC10</f>
        <v>0</v>
      </c>
      <c r="J82" s="272">
        <f>'D1. Standards Support'!AD10</f>
        <v>0</v>
      </c>
      <c r="K82" s="272">
        <f>'D1. Standards Support'!AE10</f>
        <v>31</v>
      </c>
      <c r="L82" s="405"/>
      <c r="M82" s="10" t="s">
        <v>552</v>
      </c>
      <c r="N82" s="401"/>
      <c r="O82" s="2"/>
      <c r="P82" s="2"/>
      <c r="Q82" s="2"/>
      <c r="R82" s="2"/>
      <c r="S82" s="2"/>
      <c r="T82" s="2"/>
      <c r="U82" s="2"/>
      <c r="V82" s="2"/>
      <c r="W82" s="2"/>
      <c r="X82" s="2"/>
      <c r="Y82" s="2"/>
      <c r="Z82" s="2"/>
      <c r="AA82" s="2"/>
    </row>
    <row r="83" spans="1:27" s="14" customFormat="1" ht="12" hidden="1" outlineLevel="1">
      <c r="A83" s="6" t="s">
        <v>802</v>
      </c>
      <c r="B83" s="10" t="s">
        <v>803</v>
      </c>
      <c r="C83" s="179" t="str">
        <f>'D1. Standards Support'!G15</f>
        <v>Papyrus_x000D_UML 2_x000D_EMF Core_x000D_Sphinx_x000D_CDO_x000D_MXF</v>
      </c>
      <c r="D83" s="272">
        <f>'D1. Standards Support'!X15</f>
        <v>2</v>
      </c>
      <c r="E83" s="272">
        <f>'D1. Standards Support'!Y15</f>
        <v>4</v>
      </c>
      <c r="F83" s="272">
        <f>'D1. Standards Support'!Z15</f>
        <v>0</v>
      </c>
      <c r="G83" s="272">
        <f>'D1. Standards Support'!AA15</f>
        <v>0</v>
      </c>
      <c r="H83" s="272">
        <f>'D1. Standards Support'!AB15</f>
        <v>6</v>
      </c>
      <c r="I83" s="272">
        <f>'D1. Standards Support'!AC15</f>
        <v>0</v>
      </c>
      <c r="J83" s="272">
        <f>'D1. Standards Support'!AD15</f>
        <v>6</v>
      </c>
      <c r="K83" s="272">
        <f>'D1. Standards Support'!AE15</f>
        <v>77</v>
      </c>
      <c r="L83" s="6" t="s">
        <v>840</v>
      </c>
      <c r="M83" s="6"/>
      <c r="N83" s="6" t="s">
        <v>729</v>
      </c>
      <c r="O83" s="13"/>
      <c r="P83" s="13"/>
      <c r="Q83" s="13"/>
      <c r="R83" s="13"/>
      <c r="S83" s="13"/>
      <c r="T83" s="13"/>
      <c r="U83" s="13"/>
      <c r="V83" s="13"/>
      <c r="W83" s="13"/>
      <c r="X83" s="13"/>
      <c r="Y83" s="13"/>
      <c r="Z83" s="13"/>
      <c r="AA83" s="13"/>
    </row>
    <row r="84" spans="1:27" s="14" customFormat="1" ht="45" hidden="1" customHeight="1" outlineLevel="1">
      <c r="A84" s="6" t="s">
        <v>804</v>
      </c>
      <c r="B84" s="6" t="s">
        <v>805</v>
      </c>
      <c r="C84" s="179" t="str">
        <f>'D1. Standards Support'!G23</f>
        <v>Papyrus_x000D_UML2</v>
      </c>
      <c r="D84" s="272">
        <f>'D1. Standards Support'!X23</f>
        <v>0</v>
      </c>
      <c r="E84" s="272">
        <f>'D1. Standards Support'!Y23</f>
        <v>0</v>
      </c>
      <c r="F84" s="272">
        <f>'D1. Standards Support'!Z23</f>
        <v>0</v>
      </c>
      <c r="G84" s="272">
        <f>'D1. Standards Support'!AA23</f>
        <v>0</v>
      </c>
      <c r="H84" s="272">
        <f>'D1. Standards Support'!AB23</f>
        <v>0</v>
      </c>
      <c r="I84" s="272">
        <f>'D1. Standards Support'!AC23</f>
        <v>0</v>
      </c>
      <c r="J84" s="272">
        <f>'D1. Standards Support'!AD23</f>
        <v>0</v>
      </c>
      <c r="K84" s="272">
        <f>'D1. Standards Support'!AE23</f>
        <v>4</v>
      </c>
      <c r="L84" s="6" t="s">
        <v>841</v>
      </c>
      <c r="M84" s="6"/>
      <c r="N84" s="6" t="s">
        <v>729</v>
      </c>
      <c r="O84" s="13"/>
      <c r="P84" s="13"/>
      <c r="Q84" s="13"/>
      <c r="R84" s="13"/>
      <c r="S84" s="13"/>
      <c r="T84" s="13"/>
      <c r="U84" s="13"/>
      <c r="V84" s="13"/>
      <c r="W84" s="13"/>
      <c r="X84" s="13"/>
      <c r="Y84" s="13"/>
      <c r="Z84" s="13"/>
      <c r="AA84" s="13"/>
    </row>
    <row r="85" spans="1:27" s="14" customFormat="1" ht="45" hidden="1" customHeight="1" outlineLevel="1">
      <c r="A85" s="6" t="s">
        <v>806</v>
      </c>
      <c r="B85" s="6" t="s">
        <v>373</v>
      </c>
      <c r="C85" s="179" t="str">
        <f>'D1. Standards Support'!G31</f>
        <v>OCL_x000D_Papyrus</v>
      </c>
      <c r="D85" s="272">
        <f>'D1. Standards Support'!X31</f>
        <v>0</v>
      </c>
      <c r="E85" s="272">
        <f>'D1. Standards Support'!Y31</f>
        <v>0</v>
      </c>
      <c r="F85" s="272">
        <f>'D1. Standards Support'!Z31</f>
        <v>0</v>
      </c>
      <c r="G85" s="272">
        <f>'D1. Standards Support'!AA31</f>
        <v>0</v>
      </c>
      <c r="H85" s="272">
        <f>'D1. Standards Support'!AB31</f>
        <v>0</v>
      </c>
      <c r="I85" s="272">
        <f>'D1. Standards Support'!AC31</f>
        <v>0</v>
      </c>
      <c r="J85" s="272">
        <f>'D1. Standards Support'!AD31</f>
        <v>0</v>
      </c>
      <c r="K85" s="272">
        <f>'D1. Standards Support'!AE31</f>
        <v>11</v>
      </c>
      <c r="L85" s="6" t="s">
        <v>735</v>
      </c>
      <c r="M85" s="6"/>
      <c r="N85" s="6" t="s">
        <v>729</v>
      </c>
      <c r="O85" s="13"/>
      <c r="P85" s="13"/>
      <c r="Q85" s="13"/>
      <c r="R85" s="13"/>
      <c r="S85" s="13"/>
      <c r="T85" s="13"/>
      <c r="U85" s="13"/>
      <c r="V85" s="13"/>
      <c r="W85" s="13"/>
      <c r="X85" s="13"/>
      <c r="Y85" s="13"/>
      <c r="Z85" s="13"/>
      <c r="AA85" s="13"/>
    </row>
    <row r="86" spans="1:27" s="14" customFormat="1" ht="45" hidden="1" customHeight="1" outlineLevel="1">
      <c r="A86" s="6" t="s">
        <v>814</v>
      </c>
      <c r="B86" s="6" t="s">
        <v>812</v>
      </c>
      <c r="C86" s="179" t="str">
        <f>'D1. Standards Support'!G37</f>
        <v>Papyrus_x000D_UML 2_x000D_OCL</v>
      </c>
      <c r="D86" s="272">
        <f>'D1. Standards Support'!X37</f>
        <v>0</v>
      </c>
      <c r="E86" s="272">
        <f>'D1. Standards Support'!Y37</f>
        <v>0</v>
      </c>
      <c r="F86" s="272">
        <f>'D1. Standards Support'!Z37</f>
        <v>0</v>
      </c>
      <c r="G86" s="272">
        <f>'D1. Standards Support'!AA37</f>
        <v>0</v>
      </c>
      <c r="H86" s="272">
        <f>'D1. Standards Support'!AB37</f>
        <v>0</v>
      </c>
      <c r="I86" s="272">
        <f>'D1. Standards Support'!AC37</f>
        <v>0</v>
      </c>
      <c r="J86" s="272">
        <f>'D1. Standards Support'!AD37</f>
        <v>0</v>
      </c>
      <c r="K86" s="272">
        <f>'D1. Standards Support'!AE37</f>
        <v>3</v>
      </c>
      <c r="L86" s="6" t="s">
        <v>842</v>
      </c>
      <c r="M86" s="6"/>
      <c r="N86" s="6" t="s">
        <v>729</v>
      </c>
      <c r="O86" s="13"/>
      <c r="P86" s="13"/>
      <c r="Q86" s="13"/>
      <c r="R86" s="13"/>
      <c r="S86" s="13"/>
      <c r="T86" s="13"/>
      <c r="U86" s="13"/>
      <c r="V86" s="13"/>
      <c r="W86" s="13"/>
      <c r="X86" s="13"/>
      <c r="Y86" s="13"/>
      <c r="Z86" s="13"/>
      <c r="AA86" s="13"/>
    </row>
    <row r="87" spans="1:27" s="14" customFormat="1" ht="45" hidden="1" customHeight="1" outlineLevel="1">
      <c r="A87" s="6" t="s">
        <v>815</v>
      </c>
      <c r="B87" s="6" t="s">
        <v>374</v>
      </c>
      <c r="C87" s="179" t="str">
        <f>'D1. Standards Support'!G40</f>
        <v>Papyrus_x000D_UML 2_x000D_OCL</v>
      </c>
      <c r="D87" s="272">
        <f>'D1. Standards Support'!X40</f>
        <v>0</v>
      </c>
      <c r="E87" s="272">
        <f>'D1. Standards Support'!Y40</f>
        <v>0</v>
      </c>
      <c r="F87" s="272">
        <f>'D1. Standards Support'!Z40</f>
        <v>0</v>
      </c>
      <c r="G87" s="272">
        <f>'D1. Standards Support'!AA40</f>
        <v>0</v>
      </c>
      <c r="H87" s="272">
        <f>'D1. Standards Support'!AB40</f>
        <v>0</v>
      </c>
      <c r="I87" s="272">
        <f>'D1. Standards Support'!AC40</f>
        <v>0</v>
      </c>
      <c r="J87" s="272">
        <f>'D1. Standards Support'!AD40</f>
        <v>0</v>
      </c>
      <c r="K87" s="272">
        <f>'D1. Standards Support'!AE40</f>
        <v>3</v>
      </c>
      <c r="L87" s="6" t="s">
        <v>842</v>
      </c>
      <c r="M87" s="6"/>
      <c r="N87" s="6" t="s">
        <v>729</v>
      </c>
      <c r="O87" s="13"/>
      <c r="P87" s="13"/>
      <c r="Q87" s="13"/>
      <c r="R87" s="13"/>
      <c r="S87" s="13"/>
      <c r="T87" s="13"/>
      <c r="U87" s="13"/>
      <c r="V87" s="13"/>
      <c r="W87" s="13"/>
      <c r="X87" s="13"/>
      <c r="Y87" s="13"/>
      <c r="Z87" s="13"/>
      <c r="AA87" s="13"/>
    </row>
    <row r="88" spans="1:27" s="14" customFormat="1" ht="45" hidden="1" customHeight="1" outlineLevel="1">
      <c r="A88" s="6" t="s">
        <v>813</v>
      </c>
      <c r="B88" s="6" t="s">
        <v>816</v>
      </c>
      <c r="C88" s="179" t="str">
        <f>'D1. Standards Support'!G43</f>
        <v>Xtext(?)_x000D_JDT(?)</v>
      </c>
      <c r="D88" s="272">
        <f>'D1. Standards Support'!X43</f>
        <v>0</v>
      </c>
      <c r="E88" s="272">
        <f>'D1. Standards Support'!Y43</f>
        <v>0</v>
      </c>
      <c r="F88" s="272">
        <f>'D1. Standards Support'!Z43</f>
        <v>0</v>
      </c>
      <c r="G88" s="272">
        <f>'D1. Standards Support'!AA43</f>
        <v>0</v>
      </c>
      <c r="H88" s="272">
        <f>'D1. Standards Support'!AB43</f>
        <v>0</v>
      </c>
      <c r="I88" s="272">
        <f>'D1. Standards Support'!AC43</f>
        <v>0</v>
      </c>
      <c r="J88" s="272">
        <f>'D1. Standards Support'!AD43</f>
        <v>0</v>
      </c>
      <c r="K88" s="272">
        <f>'D1. Standards Support'!AE43</f>
        <v>6</v>
      </c>
      <c r="L88" s="6" t="s">
        <v>843</v>
      </c>
      <c r="M88" s="6"/>
      <c r="N88" s="6" t="s">
        <v>729</v>
      </c>
      <c r="O88" s="13"/>
      <c r="P88" s="13"/>
      <c r="Q88" s="13"/>
      <c r="R88" s="13"/>
      <c r="S88" s="13"/>
      <c r="T88" s="13"/>
      <c r="U88" s="13"/>
      <c r="V88" s="13"/>
      <c r="W88" s="13"/>
      <c r="X88" s="13"/>
      <c r="Y88" s="13"/>
      <c r="Z88" s="13"/>
      <c r="AA88" s="13"/>
    </row>
    <row r="89" spans="1:27" s="14" customFormat="1" ht="45" hidden="1" customHeight="1" outlineLevel="1">
      <c r="A89" s="6" t="s">
        <v>571</v>
      </c>
      <c r="B89" s="6" t="s">
        <v>570</v>
      </c>
      <c r="C89" s="179" t="str">
        <f>'D1. Standards Support'!G46</f>
        <v>Papyrus_x000D_UML 2_x000D_OCL</v>
      </c>
      <c r="D89" s="272">
        <f>'D1. Standards Support'!X46</f>
        <v>0</v>
      </c>
      <c r="E89" s="272">
        <f>'D1. Standards Support'!Y46</f>
        <v>0</v>
      </c>
      <c r="F89" s="272">
        <f>'D1. Standards Support'!Z46</f>
        <v>0</v>
      </c>
      <c r="G89" s="272">
        <f>'D1. Standards Support'!AA46</f>
        <v>0</v>
      </c>
      <c r="H89" s="272">
        <f>'D1. Standards Support'!AB46</f>
        <v>0</v>
      </c>
      <c r="I89" s="272">
        <f>'D1. Standards Support'!AC46</f>
        <v>0</v>
      </c>
      <c r="J89" s="272">
        <f>'D1. Standards Support'!AD46</f>
        <v>0</v>
      </c>
      <c r="K89" s="272">
        <f>'D1. Standards Support'!AE46</f>
        <v>30</v>
      </c>
      <c r="L89" s="6"/>
      <c r="M89" s="6"/>
      <c r="N89" s="6"/>
      <c r="O89" s="13"/>
      <c r="P89" s="13"/>
      <c r="Q89" s="13"/>
      <c r="R89" s="13"/>
      <c r="S89" s="13"/>
      <c r="T89" s="13"/>
      <c r="U89" s="13"/>
      <c r="V89" s="13"/>
      <c r="W89" s="13"/>
      <c r="X89" s="13"/>
      <c r="Y89" s="13"/>
      <c r="Z89" s="13"/>
      <c r="AA89" s="13"/>
    </row>
    <row r="90" spans="1:27" s="14" customFormat="1" ht="45" hidden="1" customHeight="1" outlineLevel="1">
      <c r="A90" s="6" t="s">
        <v>573</v>
      </c>
      <c r="B90" s="6" t="s">
        <v>572</v>
      </c>
      <c r="C90" s="179" t="str">
        <f>'D1. Standards Support'!G51</f>
        <v>Papyrus_x000D_UML 2_x000D_OCL</v>
      </c>
      <c r="D90" s="272">
        <f>'D1. Standards Support'!X51</f>
        <v>0</v>
      </c>
      <c r="E90" s="272">
        <f>'D1. Standards Support'!Y51</f>
        <v>0</v>
      </c>
      <c r="F90" s="272">
        <f>'D1. Standards Support'!Z51</f>
        <v>0</v>
      </c>
      <c r="G90" s="272">
        <f>'D1. Standards Support'!AA51</f>
        <v>0</v>
      </c>
      <c r="H90" s="272">
        <f>'D1. Standards Support'!AB51</f>
        <v>0</v>
      </c>
      <c r="I90" s="272">
        <f>'D1. Standards Support'!AC51</f>
        <v>0</v>
      </c>
      <c r="J90" s="272">
        <f>'D1. Standards Support'!AD51</f>
        <v>0</v>
      </c>
      <c r="K90" s="272">
        <f>'D1. Standards Support'!AE51</f>
        <v>30</v>
      </c>
      <c r="L90" s="6"/>
      <c r="M90" s="6"/>
      <c r="N90" s="6"/>
      <c r="O90" s="13"/>
      <c r="P90" s="13"/>
      <c r="Q90" s="13"/>
      <c r="R90" s="13"/>
      <c r="S90" s="13"/>
      <c r="T90" s="13"/>
      <c r="U90" s="13"/>
      <c r="V90" s="13"/>
      <c r="W90" s="13"/>
      <c r="X90" s="13"/>
      <c r="Y90" s="13"/>
      <c r="Z90" s="13"/>
      <c r="AA90" s="13"/>
    </row>
    <row r="91" spans="1:27" ht="45" hidden="1" customHeight="1" outlineLevel="1">
      <c r="A91" s="10" t="s">
        <v>749</v>
      </c>
      <c r="B91" s="10" t="s">
        <v>742</v>
      </c>
      <c r="C91" s="179" t="str">
        <f>'D1. Standards Support'!G56</f>
        <v>any</v>
      </c>
      <c r="D91" s="272">
        <f>'D1. Standards Support'!X56</f>
        <v>0</v>
      </c>
      <c r="E91" s="272">
        <f>'D1. Standards Support'!Y56</f>
        <v>0</v>
      </c>
      <c r="F91" s="272">
        <f>'D1. Standards Support'!Z56</f>
        <v>0</v>
      </c>
      <c r="G91" s="272">
        <f>'D1. Standards Support'!AA56</f>
        <v>0</v>
      </c>
      <c r="H91" s="272">
        <f>'D1. Standards Support'!AB56</f>
        <v>0</v>
      </c>
      <c r="I91" s="272">
        <f>'D1. Standards Support'!AC56</f>
        <v>0</v>
      </c>
      <c r="J91" s="272">
        <f>'D1. Standards Support'!AD56</f>
        <v>0</v>
      </c>
      <c r="K91" s="272">
        <f>'D1. Standards Support'!AE56</f>
        <v>0</v>
      </c>
      <c r="L91" s="6"/>
      <c r="M91" s="6" t="s">
        <v>218</v>
      </c>
      <c r="N91" s="6" t="s">
        <v>199</v>
      </c>
      <c r="O91" s="2"/>
      <c r="P91" s="2"/>
      <c r="Q91" s="2"/>
      <c r="R91" s="2"/>
      <c r="S91" s="2"/>
      <c r="T91" s="2"/>
      <c r="U91" s="2"/>
      <c r="V91" s="2"/>
      <c r="W91" s="2"/>
      <c r="X91" s="2"/>
      <c r="Y91" s="2"/>
      <c r="Z91" s="2"/>
      <c r="AA91" s="2"/>
    </row>
    <row r="92" spans="1:27" s="269" customFormat="1" ht="19.5" customHeight="1" collapsed="1">
      <c r="A92" s="270" t="s">
        <v>848</v>
      </c>
      <c r="B92" s="239"/>
      <c r="C92" s="274"/>
      <c r="D92" s="274"/>
      <c r="E92" s="274"/>
      <c r="F92" s="274"/>
      <c r="G92" s="274"/>
      <c r="H92" s="274"/>
      <c r="I92" s="274"/>
      <c r="J92" s="274">
        <f>SUM(J93:J94)</f>
        <v>0</v>
      </c>
      <c r="K92" s="274">
        <f>SUM(K93:K94)</f>
        <v>0</v>
      </c>
      <c r="L92" s="239"/>
      <c r="M92" s="239"/>
      <c r="N92" s="239"/>
      <c r="O92" s="239"/>
      <c r="P92" s="239"/>
      <c r="Q92" s="239"/>
      <c r="R92" s="239"/>
      <c r="S92" s="239"/>
      <c r="T92" s="239"/>
      <c r="U92" s="239"/>
      <c r="V92" s="239"/>
      <c r="W92" s="239"/>
      <c r="X92" s="239"/>
      <c r="Y92" s="239"/>
      <c r="Z92" s="239"/>
      <c r="AA92" s="239"/>
    </row>
    <row r="93" spans="1:27" ht="30" hidden="1" customHeight="1" outlineLevel="1">
      <c r="A93" s="10" t="s">
        <v>86</v>
      </c>
      <c r="B93" s="6" t="s">
        <v>204</v>
      </c>
      <c r="C93" s="179" t="str">
        <f>'D2. DSL Compatibility'!F4</f>
        <v>any</v>
      </c>
      <c r="D93" s="179"/>
      <c r="E93" s="179"/>
      <c r="F93" s="179"/>
      <c r="G93" s="179"/>
      <c r="H93" s="179"/>
      <c r="I93" s="179"/>
      <c r="J93" s="272">
        <f>-'D2. DSL Compatibility'!W4</f>
        <v>0</v>
      </c>
      <c r="K93" s="272">
        <f>-'D2. DSL Compatibility'!X4</f>
        <v>0</v>
      </c>
      <c r="L93" s="6"/>
      <c r="M93" s="6" t="s">
        <v>218</v>
      </c>
      <c r="N93" s="6" t="s">
        <v>199</v>
      </c>
      <c r="O93" s="2"/>
      <c r="P93" s="2"/>
      <c r="Q93" s="2"/>
      <c r="R93" s="2"/>
      <c r="S93" s="2"/>
      <c r="T93" s="2"/>
      <c r="U93" s="2"/>
      <c r="V93" s="2"/>
      <c r="W93" s="2"/>
      <c r="X93" s="2"/>
      <c r="Y93" s="2"/>
      <c r="Z93" s="2"/>
      <c r="AA93" s="2"/>
    </row>
    <row r="94" spans="1:27" ht="30" hidden="1" customHeight="1" outlineLevel="1">
      <c r="A94" s="10" t="s">
        <v>91</v>
      </c>
      <c r="B94" s="6" t="s">
        <v>691</v>
      </c>
      <c r="C94" s="179" t="str">
        <f>'D2. DSL Compatibility'!F6</f>
        <v>any</v>
      </c>
      <c r="D94" s="179"/>
      <c r="E94" s="179"/>
      <c r="F94" s="179"/>
      <c r="G94" s="179"/>
      <c r="H94" s="179"/>
      <c r="I94" s="179"/>
      <c r="J94" s="272">
        <f>'D2. DSL Compatibility'!W6</f>
        <v>0</v>
      </c>
      <c r="K94" s="272">
        <f>'D2. DSL Compatibility'!X6</f>
        <v>0</v>
      </c>
      <c r="L94" s="6"/>
      <c r="M94" s="6" t="s">
        <v>218</v>
      </c>
      <c r="N94" s="6" t="s">
        <v>199</v>
      </c>
      <c r="O94" s="2"/>
      <c r="P94" s="2"/>
      <c r="Q94" s="2"/>
      <c r="R94" s="2"/>
      <c r="S94" s="2"/>
      <c r="T94" s="2"/>
      <c r="U94" s="2"/>
      <c r="V94" s="2"/>
      <c r="W94" s="2"/>
      <c r="X94" s="2"/>
      <c r="Y94" s="2"/>
      <c r="Z94" s="2"/>
      <c r="AA94" s="2"/>
    </row>
    <row r="95" spans="1:27" s="269" customFormat="1" ht="19.5" customHeight="1" collapsed="1">
      <c r="A95" s="270" t="s">
        <v>808</v>
      </c>
      <c r="B95" s="239"/>
      <c r="C95" s="274"/>
      <c r="D95" s="274"/>
      <c r="E95" s="274"/>
      <c r="F95" s="274"/>
      <c r="G95" s="274"/>
      <c r="H95" s="274"/>
      <c r="I95" s="274"/>
      <c r="J95" s="274">
        <f>SUM(J96:J110)</f>
        <v>0</v>
      </c>
      <c r="K95" s="274">
        <f>SUM(K96:K110)</f>
        <v>110</v>
      </c>
      <c r="L95" s="239"/>
      <c r="M95" s="239"/>
      <c r="N95" s="239"/>
      <c r="O95" s="239"/>
      <c r="P95" s="239"/>
      <c r="Q95" s="239"/>
      <c r="R95" s="239"/>
      <c r="S95" s="239"/>
      <c r="T95" s="239"/>
      <c r="U95" s="239"/>
      <c r="V95" s="239"/>
      <c r="W95" s="239"/>
      <c r="X95" s="239"/>
      <c r="Y95" s="239"/>
      <c r="Z95" s="239"/>
      <c r="AA95" s="239"/>
    </row>
    <row r="96" spans="1:27" ht="45" hidden="1" customHeight="1" outlineLevel="1">
      <c r="A96" s="405" t="s">
        <v>110</v>
      </c>
      <c r="B96" s="401" t="s">
        <v>777</v>
      </c>
      <c r="C96" s="279" t="str">
        <f>'D3. M2M-ATL'!F$4</f>
        <v>ATL_x000D_Sphinx_x000D_EFacet</v>
      </c>
      <c r="D96" s="279"/>
      <c r="E96" s="279"/>
      <c r="F96" s="279"/>
      <c r="G96" s="279"/>
      <c r="H96" s="279"/>
      <c r="I96" s="279"/>
      <c r="J96" s="275">
        <f>'D3. M2M-ATL'!M4</f>
        <v>0</v>
      </c>
      <c r="K96" s="275">
        <f>'D3. M2M-ATL'!N4</f>
        <v>15</v>
      </c>
      <c r="L96" s="401" t="s">
        <v>97</v>
      </c>
      <c r="M96" s="401"/>
      <c r="N96" s="401" t="s">
        <v>729</v>
      </c>
      <c r="O96" s="2"/>
      <c r="P96" s="2"/>
      <c r="Q96" s="2"/>
      <c r="R96" s="2"/>
      <c r="S96" s="2"/>
      <c r="T96" s="2"/>
      <c r="U96" s="2"/>
      <c r="V96" s="2"/>
      <c r="W96" s="2"/>
      <c r="X96" s="2"/>
      <c r="Y96" s="2"/>
      <c r="Z96" s="2"/>
      <c r="AA96" s="2"/>
    </row>
    <row r="97" spans="1:27" ht="45" hidden="1" customHeight="1" outlineLevel="1">
      <c r="A97" s="405"/>
      <c r="B97" s="401"/>
      <c r="C97" s="279" t="str">
        <f>'D3. M2M-QVTo'!F$4</f>
        <v>QVTo_x000D_Sphinx_x000D_EFacet</v>
      </c>
      <c r="D97" s="279"/>
      <c r="E97" s="279"/>
      <c r="F97" s="279"/>
      <c r="G97" s="279"/>
      <c r="H97" s="279"/>
      <c r="I97" s="279"/>
      <c r="J97" s="275">
        <f>'D3. M2M-QVTo'!M4</f>
        <v>0</v>
      </c>
      <c r="K97" s="275">
        <f>'D3. M2M-QVTo'!N4</f>
        <v>16</v>
      </c>
      <c r="L97" s="401"/>
      <c r="M97" s="401"/>
      <c r="N97" s="401"/>
      <c r="O97" s="2"/>
      <c r="P97" s="2"/>
      <c r="Q97" s="2"/>
      <c r="R97" s="2"/>
      <c r="S97" s="2"/>
      <c r="T97" s="2"/>
      <c r="U97" s="2"/>
      <c r="V97" s="2"/>
      <c r="W97" s="2"/>
      <c r="X97" s="2"/>
      <c r="Y97" s="2"/>
      <c r="Z97" s="2"/>
      <c r="AA97" s="2"/>
    </row>
    <row r="98" spans="1:27" ht="45" hidden="1" customHeight="1" outlineLevel="1">
      <c r="A98" s="405"/>
      <c r="B98" s="401"/>
      <c r="C98" s="279" t="str">
        <f>'D3. M2M-Xtend'!F$4</f>
        <v>Xtend/MWE_x000D_Sphinx_x000D_EFacet</v>
      </c>
      <c r="D98" s="279"/>
      <c r="E98" s="279"/>
      <c r="F98" s="279"/>
      <c r="G98" s="279"/>
      <c r="H98" s="279"/>
      <c r="I98" s="279"/>
      <c r="J98" s="275">
        <f>'D3. M2M-Xtend'!M4</f>
        <v>0</v>
      </c>
      <c r="K98" s="275">
        <f>'D3. M2M-Xtend'!N4</f>
        <v>10</v>
      </c>
      <c r="L98" s="401"/>
      <c r="M98" s="401"/>
      <c r="N98" s="401"/>
      <c r="O98" s="2"/>
      <c r="P98" s="2"/>
      <c r="Q98" s="2"/>
      <c r="R98" s="2"/>
      <c r="S98" s="2"/>
      <c r="T98" s="2"/>
      <c r="U98" s="2"/>
      <c r="V98" s="2"/>
      <c r="W98" s="2"/>
      <c r="X98" s="2"/>
      <c r="Y98" s="2"/>
      <c r="Z98" s="2"/>
      <c r="AA98" s="2"/>
    </row>
    <row r="99" spans="1:27" ht="45" hidden="1" customHeight="1" outlineLevel="1">
      <c r="A99" s="401" t="s">
        <v>734</v>
      </c>
      <c r="B99" s="405" t="s">
        <v>92</v>
      </c>
      <c r="C99" s="279" t="str">
        <f>'D3. M2M-ATL'!F$4</f>
        <v>ATL_x000D_Sphinx_x000D_EFacet</v>
      </c>
      <c r="D99" s="279"/>
      <c r="E99" s="279"/>
      <c r="F99" s="279"/>
      <c r="G99" s="279"/>
      <c r="H99" s="279"/>
      <c r="I99" s="279"/>
      <c r="J99" s="275">
        <f>'D3. M2M-ATL'!M18</f>
        <v>0</v>
      </c>
      <c r="K99" s="275">
        <f>'D3. M2M-ATL'!N18</f>
        <v>9</v>
      </c>
      <c r="L99" s="401" t="s">
        <v>98</v>
      </c>
      <c r="M99" s="403" t="s">
        <v>790</v>
      </c>
      <c r="N99" s="401" t="s">
        <v>729</v>
      </c>
      <c r="O99" s="2"/>
      <c r="P99" s="2"/>
      <c r="Q99" s="2"/>
      <c r="R99" s="2"/>
      <c r="S99" s="2"/>
      <c r="T99" s="2"/>
      <c r="U99" s="2"/>
      <c r="V99" s="2"/>
      <c r="W99" s="2"/>
      <c r="X99" s="2"/>
      <c r="Y99" s="2"/>
      <c r="Z99" s="2"/>
      <c r="AA99" s="2"/>
    </row>
    <row r="100" spans="1:27" ht="45" hidden="1" customHeight="1" outlineLevel="1">
      <c r="A100" s="401"/>
      <c r="B100" s="405"/>
      <c r="C100" s="279" t="str">
        <f>'D3. M2M-QVTo'!F$4</f>
        <v>QVTo_x000D_Sphinx_x000D_EFacet</v>
      </c>
      <c r="D100" s="279"/>
      <c r="E100" s="279"/>
      <c r="F100" s="279"/>
      <c r="G100" s="279"/>
      <c r="H100" s="279"/>
      <c r="I100" s="279"/>
      <c r="J100" s="275">
        <f>'D3. M2M-QVTo'!M18</f>
        <v>0</v>
      </c>
      <c r="K100" s="275">
        <f>'D3. M2M-QVTo'!N18</f>
        <v>7</v>
      </c>
      <c r="L100" s="401"/>
      <c r="M100" s="403"/>
      <c r="N100" s="401"/>
      <c r="O100" s="2"/>
      <c r="P100" s="2"/>
      <c r="Q100" s="2"/>
      <c r="R100" s="2"/>
      <c r="S100" s="2"/>
      <c r="T100" s="2"/>
      <c r="U100" s="2"/>
      <c r="V100" s="2"/>
      <c r="W100" s="2"/>
      <c r="X100" s="2"/>
      <c r="Y100" s="2"/>
      <c r="Z100" s="2"/>
      <c r="AA100" s="2"/>
    </row>
    <row r="101" spans="1:27" ht="45" hidden="1" customHeight="1" outlineLevel="1">
      <c r="A101" s="401"/>
      <c r="B101" s="405"/>
      <c r="C101" s="279" t="str">
        <f>'D3. M2M-Xtend'!F$4</f>
        <v>Xtend/MWE_x000D_Sphinx_x000D_EFacet</v>
      </c>
      <c r="D101" s="279"/>
      <c r="E101" s="279"/>
      <c r="F101" s="279"/>
      <c r="G101" s="279"/>
      <c r="H101" s="279"/>
      <c r="I101" s="279"/>
      <c r="J101" s="275">
        <f>'D3. M2M-Xtend'!M18</f>
        <v>0</v>
      </c>
      <c r="K101" s="275">
        <f>'D3. M2M-Xtend'!N18</f>
        <v>9</v>
      </c>
      <c r="L101" s="401"/>
      <c r="M101" s="403"/>
      <c r="N101" s="401"/>
      <c r="O101" s="2"/>
      <c r="P101" s="2"/>
      <c r="Q101" s="2"/>
      <c r="R101" s="2"/>
      <c r="S101" s="2"/>
      <c r="T101" s="2"/>
      <c r="U101" s="2"/>
      <c r="V101" s="2"/>
      <c r="W101" s="2"/>
      <c r="X101" s="2"/>
      <c r="Y101" s="2"/>
      <c r="Z101" s="2"/>
      <c r="AA101" s="2"/>
    </row>
    <row r="102" spans="1:27" ht="45" hidden="1" customHeight="1" outlineLevel="1">
      <c r="A102" s="401" t="s">
        <v>195</v>
      </c>
      <c r="B102" s="401" t="s">
        <v>705</v>
      </c>
      <c r="C102" s="279" t="str">
        <f>'D3. M2M-ATL'!F$4</f>
        <v>ATL_x000D_Sphinx_x000D_EFacet</v>
      </c>
      <c r="D102" s="279"/>
      <c r="E102" s="279"/>
      <c r="F102" s="279"/>
      <c r="G102" s="279"/>
      <c r="H102" s="279"/>
      <c r="I102" s="279"/>
      <c r="J102" s="275">
        <f>'D3. M2M-ATL'!M29</f>
        <v>0</v>
      </c>
      <c r="K102" s="275">
        <f>'D3. M2M-ATL'!N29</f>
        <v>2</v>
      </c>
      <c r="L102" s="401" t="s">
        <v>98</v>
      </c>
      <c r="M102" s="402" t="s">
        <v>79</v>
      </c>
      <c r="N102" s="401" t="s">
        <v>729</v>
      </c>
      <c r="O102" s="2"/>
      <c r="P102" s="2"/>
      <c r="Q102" s="2"/>
      <c r="R102" s="2"/>
      <c r="S102" s="2"/>
      <c r="T102" s="2"/>
      <c r="U102" s="2"/>
      <c r="V102" s="2"/>
      <c r="W102" s="2"/>
      <c r="X102" s="2"/>
      <c r="Y102" s="2"/>
      <c r="Z102" s="2"/>
      <c r="AA102" s="2"/>
    </row>
    <row r="103" spans="1:27" ht="45" hidden="1" customHeight="1" outlineLevel="1">
      <c r="A103" s="401"/>
      <c r="B103" s="401"/>
      <c r="C103" s="279" t="str">
        <f>'D3. M2M-QVTo'!F$4</f>
        <v>QVTo_x000D_Sphinx_x000D_EFacet</v>
      </c>
      <c r="D103" s="279"/>
      <c r="E103" s="279"/>
      <c r="F103" s="279"/>
      <c r="G103" s="279"/>
      <c r="H103" s="279"/>
      <c r="I103" s="279"/>
      <c r="J103" s="275">
        <f>'D3. M2M-QVTo'!M29</f>
        <v>0</v>
      </c>
      <c r="K103" s="275">
        <f>'D3. M2M-QVTo'!N29</f>
        <v>2</v>
      </c>
      <c r="L103" s="401"/>
      <c r="M103" s="402"/>
      <c r="N103" s="401"/>
      <c r="O103" s="2"/>
      <c r="P103" s="2"/>
      <c r="Q103" s="2"/>
      <c r="R103" s="2"/>
      <c r="S103" s="2"/>
      <c r="T103" s="2"/>
      <c r="U103" s="2"/>
      <c r="V103" s="2"/>
      <c r="W103" s="2"/>
      <c r="X103" s="2"/>
      <c r="Y103" s="2"/>
      <c r="Z103" s="2"/>
      <c r="AA103" s="2"/>
    </row>
    <row r="104" spans="1:27" ht="45" hidden="1" customHeight="1" outlineLevel="1">
      <c r="A104" s="401"/>
      <c r="B104" s="401"/>
      <c r="C104" s="279" t="str">
        <f>'D3. M2M-Xtend'!F$4</f>
        <v>Xtend/MWE_x000D_Sphinx_x000D_EFacet</v>
      </c>
      <c r="D104" s="279"/>
      <c r="E104" s="279"/>
      <c r="F104" s="279"/>
      <c r="G104" s="279"/>
      <c r="H104" s="279"/>
      <c r="I104" s="279"/>
      <c r="J104" s="275">
        <f>'D3. M2M-Xtend'!M29</f>
        <v>0</v>
      </c>
      <c r="K104" s="275">
        <f>'D3. M2M-Xtend'!N29</f>
        <v>2</v>
      </c>
      <c r="L104" s="401"/>
      <c r="M104" s="402"/>
      <c r="N104" s="401"/>
      <c r="O104" s="2"/>
      <c r="P104" s="2"/>
      <c r="Q104" s="2"/>
      <c r="R104" s="2"/>
      <c r="S104" s="2"/>
      <c r="T104" s="2"/>
      <c r="U104" s="2"/>
      <c r="V104" s="2"/>
      <c r="W104" s="2"/>
      <c r="X104" s="2"/>
      <c r="Y104" s="2"/>
      <c r="Z104" s="2"/>
      <c r="AA104" s="2"/>
    </row>
    <row r="105" spans="1:27" ht="45" hidden="1" customHeight="1" outlineLevel="1">
      <c r="A105" s="401" t="s">
        <v>650</v>
      </c>
      <c r="B105" s="401" t="s">
        <v>773</v>
      </c>
      <c r="C105" s="279" t="str">
        <f>'D3. M2M-ATL'!F$4</f>
        <v>ATL_x000D_Sphinx_x000D_EFacet</v>
      </c>
      <c r="D105" s="279"/>
      <c r="E105" s="279"/>
      <c r="F105" s="279"/>
      <c r="G105" s="279"/>
      <c r="H105" s="279"/>
      <c r="I105" s="279"/>
      <c r="J105" s="275">
        <f>'D3. M2M-ATL'!M33</f>
        <v>0</v>
      </c>
      <c r="K105" s="275">
        <f>'D3. M2M-ATL'!N33</f>
        <v>8</v>
      </c>
      <c r="L105" s="401" t="s">
        <v>807</v>
      </c>
      <c r="M105" s="402" t="s">
        <v>79</v>
      </c>
      <c r="N105" s="401" t="s">
        <v>729</v>
      </c>
      <c r="O105" s="2"/>
      <c r="P105" s="2"/>
      <c r="Q105" s="2"/>
      <c r="R105" s="2"/>
      <c r="S105" s="2"/>
      <c r="T105" s="2"/>
      <c r="U105" s="2"/>
      <c r="V105" s="2"/>
      <c r="W105" s="2"/>
      <c r="X105" s="2"/>
      <c r="Y105" s="2"/>
      <c r="Z105" s="2"/>
      <c r="AA105" s="2"/>
    </row>
    <row r="106" spans="1:27" ht="45" hidden="1" customHeight="1" outlineLevel="1">
      <c r="A106" s="401"/>
      <c r="B106" s="401"/>
      <c r="C106" s="279" t="str">
        <f>'D3. M2M-QVTo'!F$4</f>
        <v>QVTo_x000D_Sphinx_x000D_EFacet</v>
      </c>
      <c r="D106" s="279"/>
      <c r="E106" s="279"/>
      <c r="F106" s="279"/>
      <c r="G106" s="279"/>
      <c r="H106" s="279"/>
      <c r="I106" s="279"/>
      <c r="J106" s="275">
        <f>'D3. M2M-QVTo'!M33</f>
        <v>0</v>
      </c>
      <c r="K106" s="275">
        <f>'D3. M2M-QVTo'!N33</f>
        <v>8</v>
      </c>
      <c r="L106" s="401"/>
      <c r="M106" s="402"/>
      <c r="N106" s="401"/>
      <c r="O106" s="2"/>
      <c r="P106" s="2"/>
      <c r="Q106" s="2"/>
      <c r="R106" s="2"/>
      <c r="S106" s="2"/>
      <c r="T106" s="2"/>
      <c r="U106" s="2"/>
      <c r="V106" s="2"/>
      <c r="W106" s="2"/>
      <c r="X106" s="2"/>
      <c r="Y106" s="2"/>
      <c r="Z106" s="2"/>
      <c r="AA106" s="2"/>
    </row>
    <row r="107" spans="1:27" ht="45" hidden="1" customHeight="1" outlineLevel="1">
      <c r="A107" s="401"/>
      <c r="B107" s="401"/>
      <c r="C107" s="279" t="str">
        <f>'D3. M2M-Xtend'!F$4</f>
        <v>Xtend/MWE_x000D_Sphinx_x000D_EFacet</v>
      </c>
      <c r="D107" s="279"/>
      <c r="E107" s="279"/>
      <c r="F107" s="279"/>
      <c r="G107" s="279"/>
      <c r="H107" s="279"/>
      <c r="I107" s="279"/>
      <c r="J107" s="275">
        <f>'D3. M2M-Xtend'!M33</f>
        <v>0</v>
      </c>
      <c r="K107" s="275">
        <f>'D3. M2M-Xtend'!N33</f>
        <v>10</v>
      </c>
      <c r="L107" s="401"/>
      <c r="M107" s="402"/>
      <c r="N107" s="401"/>
      <c r="O107" s="2"/>
      <c r="P107" s="2"/>
      <c r="Q107" s="2"/>
      <c r="R107" s="2"/>
      <c r="S107" s="2"/>
      <c r="T107" s="2"/>
      <c r="U107" s="2"/>
      <c r="V107" s="2"/>
      <c r="W107" s="2"/>
      <c r="X107" s="2"/>
      <c r="Y107" s="2"/>
      <c r="Z107" s="2"/>
      <c r="AA107" s="2"/>
    </row>
    <row r="108" spans="1:27" ht="45" hidden="1" customHeight="1" outlineLevel="1">
      <c r="A108" s="401" t="s">
        <v>696</v>
      </c>
      <c r="B108" s="401" t="s">
        <v>211</v>
      </c>
      <c r="C108" s="279" t="str">
        <f>'D3. M2M-ATL'!F$4</f>
        <v>ATL_x000D_Sphinx_x000D_EFacet</v>
      </c>
      <c r="D108" s="279"/>
      <c r="E108" s="279"/>
      <c r="F108" s="279"/>
      <c r="G108" s="279"/>
      <c r="H108" s="279"/>
      <c r="I108" s="279"/>
      <c r="J108" s="275">
        <f>'D3. M2M-ATL'!M37</f>
        <v>0</v>
      </c>
      <c r="K108" s="275">
        <f>'D3. M2M-ATL'!N37</f>
        <v>4</v>
      </c>
      <c r="L108" s="401" t="s">
        <v>98</v>
      </c>
      <c r="M108" s="403" t="s">
        <v>790</v>
      </c>
      <c r="N108" s="401" t="s">
        <v>729</v>
      </c>
      <c r="O108" s="2"/>
      <c r="P108" s="2"/>
      <c r="Q108" s="2"/>
      <c r="R108" s="2"/>
      <c r="S108" s="2"/>
      <c r="T108" s="2"/>
      <c r="U108" s="2"/>
      <c r="V108" s="2"/>
      <c r="W108" s="2"/>
      <c r="X108" s="2"/>
      <c r="Y108" s="2"/>
      <c r="Z108" s="2"/>
      <c r="AA108" s="2"/>
    </row>
    <row r="109" spans="1:27" ht="45" hidden="1" customHeight="1" outlineLevel="1">
      <c r="A109" s="401"/>
      <c r="B109" s="401"/>
      <c r="C109" s="279" t="str">
        <f>'D3. M2M-QVTo'!F$4</f>
        <v>QVTo_x000D_Sphinx_x000D_EFacet</v>
      </c>
      <c r="D109" s="279"/>
      <c r="E109" s="279"/>
      <c r="F109" s="279"/>
      <c r="G109" s="279"/>
      <c r="H109" s="279"/>
      <c r="I109" s="279"/>
      <c r="J109" s="275">
        <f>'D3. M2M-QVTo'!M37</f>
        <v>0</v>
      </c>
      <c r="K109" s="275">
        <f>'D3. M2M-QVTo'!N37</f>
        <v>4</v>
      </c>
      <c r="L109" s="401"/>
      <c r="M109" s="403"/>
      <c r="N109" s="401"/>
      <c r="O109" s="2"/>
      <c r="P109" s="2"/>
      <c r="Q109" s="2"/>
      <c r="R109" s="2"/>
      <c r="S109" s="2"/>
      <c r="T109" s="2"/>
      <c r="U109" s="2"/>
      <c r="V109" s="2"/>
      <c r="W109" s="2"/>
      <c r="X109" s="2"/>
      <c r="Y109" s="2"/>
      <c r="Z109" s="2"/>
      <c r="AA109" s="2"/>
    </row>
    <row r="110" spans="1:27" ht="45" hidden="1" customHeight="1" outlineLevel="1">
      <c r="A110" s="401"/>
      <c r="B110" s="401"/>
      <c r="C110" s="279" t="str">
        <f>'D3. M2M-Xtend'!F$4</f>
        <v>Xtend/MWE_x000D_Sphinx_x000D_EFacet</v>
      </c>
      <c r="D110" s="279"/>
      <c r="E110" s="279"/>
      <c r="F110" s="279"/>
      <c r="G110" s="279"/>
      <c r="H110" s="279"/>
      <c r="I110" s="279"/>
      <c r="J110" s="275">
        <f>'D3. M2M-Xtend'!M37</f>
        <v>0</v>
      </c>
      <c r="K110" s="275">
        <f>'D3. M2M-Xtend'!N37</f>
        <v>4</v>
      </c>
      <c r="L110" s="401"/>
      <c r="M110" s="403"/>
      <c r="N110" s="401"/>
      <c r="O110" s="2"/>
      <c r="P110" s="2"/>
      <c r="Q110" s="2"/>
      <c r="R110" s="2"/>
      <c r="S110" s="2"/>
      <c r="T110" s="2"/>
      <c r="U110" s="2"/>
      <c r="V110" s="2"/>
      <c r="W110" s="2"/>
      <c r="X110" s="2"/>
      <c r="Y110" s="2"/>
      <c r="Z110" s="2"/>
      <c r="AA110" s="2"/>
    </row>
    <row r="111" spans="1:27" s="269" customFormat="1" ht="19.5" customHeight="1" collapsed="1">
      <c r="A111" s="270" t="s">
        <v>738</v>
      </c>
      <c r="B111" s="239"/>
      <c r="C111" s="274"/>
      <c r="D111" s="274">
        <f t="shared" ref="D111:K111" si="14">SUM(D112:D129)</f>
        <v>0</v>
      </c>
      <c r="E111" s="274">
        <f t="shared" si="14"/>
        <v>0</v>
      </c>
      <c r="F111" s="274">
        <f t="shared" si="14"/>
        <v>0</v>
      </c>
      <c r="G111" s="274">
        <f t="shared" si="14"/>
        <v>0</v>
      </c>
      <c r="H111" s="274">
        <f t="shared" si="14"/>
        <v>0</v>
      </c>
      <c r="I111" s="274">
        <f t="shared" si="14"/>
        <v>0</v>
      </c>
      <c r="J111" s="274">
        <f t="shared" si="14"/>
        <v>0</v>
      </c>
      <c r="K111" s="274">
        <f t="shared" si="14"/>
        <v>49</v>
      </c>
      <c r="L111" s="239"/>
      <c r="M111" s="239"/>
      <c r="N111" s="239"/>
      <c r="O111" s="239"/>
      <c r="P111" s="239"/>
      <c r="Q111" s="239"/>
      <c r="R111" s="239"/>
      <c r="S111" s="239"/>
      <c r="T111" s="239"/>
      <c r="U111" s="239"/>
      <c r="V111" s="239"/>
      <c r="W111" s="239"/>
      <c r="X111" s="239"/>
      <c r="Y111" s="239"/>
      <c r="Z111" s="239"/>
      <c r="AA111" s="239"/>
    </row>
    <row r="112" spans="1:27" ht="45" hidden="1" customHeight="1" outlineLevel="1">
      <c r="A112" s="401" t="s">
        <v>767</v>
      </c>
      <c r="B112" s="405" t="s">
        <v>647</v>
      </c>
      <c r="C112" s="279" t="str">
        <f>'D4. M2T-Acceleo'!F$4</f>
        <v>Acceleo_x000D_Sphinx</v>
      </c>
      <c r="D112" s="279"/>
      <c r="E112" s="279"/>
      <c r="F112" s="279"/>
      <c r="G112" s="279"/>
      <c r="H112" s="279"/>
      <c r="I112" s="279"/>
      <c r="J112" s="275">
        <f>'D4. M2T-Acceleo'!M4</f>
        <v>0</v>
      </c>
      <c r="K112" s="275">
        <f>'D4. M2T-Acceleo'!N4</f>
        <v>12</v>
      </c>
      <c r="L112" s="405" t="s">
        <v>101</v>
      </c>
      <c r="M112" s="401"/>
      <c r="N112" s="401" t="s">
        <v>729</v>
      </c>
      <c r="O112" s="2"/>
      <c r="P112" s="2"/>
      <c r="Q112" s="2"/>
      <c r="R112" s="2"/>
      <c r="S112" s="2"/>
      <c r="T112" s="2"/>
      <c r="U112" s="2"/>
      <c r="V112" s="2"/>
      <c r="W112" s="2"/>
      <c r="X112" s="2"/>
      <c r="Y112" s="2"/>
      <c r="Z112" s="2"/>
      <c r="AA112" s="2"/>
    </row>
    <row r="113" spans="1:27" ht="45" hidden="1" customHeight="1" outlineLevel="1">
      <c r="A113" s="401"/>
      <c r="B113" s="405"/>
      <c r="C113" s="279" t="str">
        <f>'D4. M2T-BIRT'!G$4</f>
        <v>BIRT_x000D_Sphinx</v>
      </c>
      <c r="D113" s="275">
        <f>'D4. M2T-BIRT'!N4</f>
        <v>0</v>
      </c>
      <c r="E113" s="275">
        <f>'D4. M2T-BIRT'!O4</f>
        <v>0</v>
      </c>
      <c r="F113" s="275">
        <f>'D4. M2T-BIRT'!P4</f>
        <v>0</v>
      </c>
      <c r="G113" s="275">
        <f>'D4. M2T-BIRT'!Q4</f>
        <v>0</v>
      </c>
      <c r="H113" s="275">
        <f>'D4. M2T-BIRT'!R4</f>
        <v>0</v>
      </c>
      <c r="I113" s="275">
        <f>'D4. M2T-BIRT'!S4</f>
        <v>0</v>
      </c>
      <c r="J113" s="275">
        <f>'D4. M2T-BIRT'!T4</f>
        <v>0</v>
      </c>
      <c r="K113" s="275">
        <f>'D4. M2T-BIRT'!U4</f>
        <v>10</v>
      </c>
      <c r="L113" s="405"/>
      <c r="M113" s="401"/>
      <c r="N113" s="401"/>
      <c r="O113" s="2"/>
      <c r="P113" s="2"/>
      <c r="Q113" s="2"/>
      <c r="R113" s="2"/>
      <c r="S113" s="2"/>
      <c r="T113" s="2"/>
      <c r="U113" s="2"/>
      <c r="V113" s="2"/>
      <c r="W113" s="2"/>
      <c r="X113" s="2"/>
      <c r="Y113" s="2"/>
      <c r="Z113" s="2"/>
      <c r="AA113" s="2"/>
    </row>
    <row r="114" spans="1:27" ht="45" hidden="1" customHeight="1" outlineLevel="1">
      <c r="A114" s="401"/>
      <c r="B114" s="405"/>
      <c r="C114" s="279" t="str">
        <f>'D4. M2T-Xpand'!F$4</f>
        <v>Xpand/MWE_x000D_Sphinx</v>
      </c>
      <c r="D114" s="279"/>
      <c r="E114" s="279"/>
      <c r="F114" s="279"/>
      <c r="G114" s="279"/>
      <c r="H114" s="279"/>
      <c r="I114" s="279"/>
      <c r="J114" s="275">
        <f>'D4. M2T-Xpand'!M4</f>
        <v>0</v>
      </c>
      <c r="K114" s="275">
        <f>'D4. M2T-Xpand'!N4</f>
        <v>11</v>
      </c>
      <c r="L114" s="405"/>
      <c r="M114" s="401"/>
      <c r="N114" s="401"/>
      <c r="O114" s="2"/>
      <c r="P114" s="2"/>
      <c r="Q114" s="2"/>
      <c r="R114" s="2"/>
      <c r="S114" s="2"/>
      <c r="T114" s="2"/>
      <c r="U114" s="2"/>
      <c r="V114" s="2"/>
      <c r="W114" s="2"/>
      <c r="X114" s="2"/>
      <c r="Y114" s="2"/>
      <c r="Z114" s="2"/>
      <c r="AA114" s="2"/>
    </row>
    <row r="115" spans="1:27" s="15" customFormat="1" ht="45" hidden="1" customHeight="1" outlineLevel="1">
      <c r="A115" s="407" t="s">
        <v>358</v>
      </c>
      <c r="B115" s="407" t="s">
        <v>357</v>
      </c>
      <c r="C115" s="279" t="str">
        <f>'D4. M2T-Acceleo'!F$4</f>
        <v>Acceleo_x000D_Sphinx</v>
      </c>
      <c r="D115" s="279"/>
      <c r="E115" s="279"/>
      <c r="F115" s="279"/>
      <c r="G115" s="279"/>
      <c r="H115" s="279"/>
      <c r="I115" s="279"/>
      <c r="J115" s="275">
        <f>'D4. M2T-Acceleo'!M33</f>
        <v>0</v>
      </c>
      <c r="K115" s="275">
        <f>'D4. M2T-Acceleo'!N33</f>
        <v>8</v>
      </c>
      <c r="L115" s="407"/>
      <c r="M115" s="407"/>
      <c r="N115" s="407"/>
      <c r="O115" s="13"/>
      <c r="P115" s="13"/>
      <c r="Q115" s="13"/>
      <c r="R115" s="13"/>
      <c r="S115" s="13"/>
      <c r="T115" s="13"/>
      <c r="U115" s="13"/>
      <c r="V115" s="13"/>
      <c r="W115" s="13"/>
      <c r="X115" s="13"/>
      <c r="Y115" s="13"/>
      <c r="Z115" s="13"/>
      <c r="AA115" s="13"/>
    </row>
    <row r="116" spans="1:27" s="15" customFormat="1" ht="45" hidden="1" customHeight="1" outlineLevel="1">
      <c r="A116" s="407"/>
      <c r="B116" s="407"/>
      <c r="C116" s="279" t="str">
        <f>'D4. M2T-BIRT'!G$4</f>
        <v>BIRT_x000D_Sphinx</v>
      </c>
      <c r="D116" s="275">
        <f>'D4. M2T-BIRT'!N7</f>
        <v>0</v>
      </c>
      <c r="E116" s="275">
        <f>'D4. M2T-BIRT'!O7</f>
        <v>0</v>
      </c>
      <c r="F116" s="275">
        <f>'D4. M2T-BIRT'!P7</f>
        <v>0</v>
      </c>
      <c r="G116" s="275">
        <f>'D4. M2T-BIRT'!Q7</f>
        <v>0</v>
      </c>
      <c r="H116" s="275">
        <f>'D4. M2T-BIRT'!R7</f>
        <v>0</v>
      </c>
      <c r="I116" s="275">
        <f>'D4. M2T-BIRT'!S7</f>
        <v>0</v>
      </c>
      <c r="J116" s="275">
        <f>'D4. M2T-BIRT'!T7</f>
        <v>0</v>
      </c>
      <c r="K116" s="275">
        <f>'D4. M2T-BIRT'!U33</f>
        <v>0</v>
      </c>
      <c r="L116" s="407"/>
      <c r="M116" s="407"/>
      <c r="N116" s="407"/>
      <c r="O116" s="13"/>
      <c r="P116" s="13"/>
      <c r="Q116" s="13"/>
      <c r="R116" s="13"/>
      <c r="S116" s="13"/>
      <c r="T116" s="13"/>
      <c r="U116" s="13"/>
      <c r="V116" s="13"/>
      <c r="W116" s="13"/>
      <c r="X116" s="13"/>
      <c r="Y116" s="13"/>
      <c r="Z116" s="13"/>
      <c r="AA116" s="13"/>
    </row>
    <row r="117" spans="1:27" s="15" customFormat="1" ht="45" hidden="1" customHeight="1" outlineLevel="1">
      <c r="A117" s="407"/>
      <c r="B117" s="407"/>
      <c r="C117" s="279" t="str">
        <f>'D4. M2T-Xpand'!F$4</f>
        <v>Xpand/MWE_x000D_Sphinx</v>
      </c>
      <c r="D117" s="279"/>
      <c r="E117" s="279"/>
      <c r="F117" s="279"/>
      <c r="G117" s="279"/>
      <c r="H117" s="279"/>
      <c r="I117" s="279"/>
      <c r="J117" s="275">
        <f>'D4. M2T-Xpand'!M33</f>
        <v>0</v>
      </c>
      <c r="K117" s="275">
        <f>'D4. M2T-Xpand'!N33</f>
        <v>6</v>
      </c>
      <c r="L117" s="407"/>
      <c r="M117" s="407"/>
      <c r="N117" s="407"/>
      <c r="O117" s="13"/>
      <c r="P117" s="13"/>
      <c r="Q117" s="13"/>
      <c r="R117" s="13"/>
      <c r="S117" s="13"/>
      <c r="T117" s="13"/>
      <c r="U117" s="13"/>
      <c r="V117" s="13"/>
      <c r="W117" s="13"/>
      <c r="X117" s="13"/>
      <c r="Y117" s="13"/>
      <c r="Z117" s="13"/>
      <c r="AA117" s="13"/>
    </row>
    <row r="118" spans="1:27" s="5" customFormat="1" ht="45" hidden="1" customHeight="1" outlineLevel="1">
      <c r="A118" s="401" t="s">
        <v>819</v>
      </c>
      <c r="B118" s="401" t="s">
        <v>817</v>
      </c>
      <c r="C118" s="279" t="str">
        <f>'D4. M2T-Acceleo'!F$4</f>
        <v>Acceleo_x000D_Sphinx</v>
      </c>
      <c r="D118" s="279"/>
      <c r="E118" s="279"/>
      <c r="F118" s="279"/>
      <c r="G118" s="279"/>
      <c r="H118" s="279"/>
      <c r="I118" s="279"/>
      <c r="J118" s="275">
        <f>'D4. M2T-Acceleo'!M44</f>
        <v>0</v>
      </c>
      <c r="K118" s="275">
        <f>'D4. M2T-Acceleo'!N44</f>
        <v>0</v>
      </c>
      <c r="L118" s="405" t="s">
        <v>100</v>
      </c>
      <c r="M118" s="408"/>
      <c r="N118" s="401" t="s">
        <v>729</v>
      </c>
      <c r="O118" s="4"/>
      <c r="P118" s="4"/>
      <c r="Q118" s="4"/>
      <c r="R118" s="4"/>
      <c r="S118" s="4"/>
      <c r="T118" s="4"/>
      <c r="U118" s="4"/>
      <c r="V118" s="4"/>
      <c r="W118" s="4"/>
      <c r="X118" s="4"/>
      <c r="Y118" s="4"/>
      <c r="Z118" s="4"/>
      <c r="AA118" s="4"/>
    </row>
    <row r="119" spans="1:27" s="5" customFormat="1" ht="45" hidden="1" customHeight="1" outlineLevel="1">
      <c r="A119" s="401"/>
      <c r="B119" s="401"/>
      <c r="C119" s="279" t="str">
        <f>'D4. M2T-BIRT'!G$4</f>
        <v>BIRT_x000D_Sphinx</v>
      </c>
      <c r="D119" s="275">
        <f>'D4. M2T-BIRT'!N10</f>
        <v>0</v>
      </c>
      <c r="E119" s="275">
        <f>'D4. M2T-BIRT'!O10</f>
        <v>0</v>
      </c>
      <c r="F119" s="275">
        <f>'D4. M2T-BIRT'!P10</f>
        <v>0</v>
      </c>
      <c r="G119" s="275">
        <f>'D4. M2T-BIRT'!Q10</f>
        <v>0</v>
      </c>
      <c r="H119" s="275">
        <f>'D4. M2T-BIRT'!R10</f>
        <v>0</v>
      </c>
      <c r="I119" s="275">
        <f>'D4. M2T-BIRT'!S10</f>
        <v>0</v>
      </c>
      <c r="J119" s="275">
        <f>'D4. M2T-BIRT'!T10</f>
        <v>0</v>
      </c>
      <c r="K119" s="275">
        <f>'D4. M2T-BIRT'!U44</f>
        <v>0</v>
      </c>
      <c r="L119" s="405"/>
      <c r="M119" s="408"/>
      <c r="N119" s="401"/>
      <c r="O119" s="4"/>
      <c r="P119" s="4"/>
      <c r="Q119" s="4"/>
      <c r="R119" s="4"/>
      <c r="S119" s="4"/>
      <c r="T119" s="4"/>
      <c r="U119" s="4"/>
      <c r="V119" s="4"/>
      <c r="W119" s="4"/>
      <c r="X119" s="4"/>
      <c r="Y119" s="4"/>
      <c r="Z119" s="4"/>
      <c r="AA119" s="4"/>
    </row>
    <row r="120" spans="1:27" s="5" customFormat="1" ht="45" hidden="1" customHeight="1" outlineLevel="1">
      <c r="A120" s="401"/>
      <c r="B120" s="401"/>
      <c r="C120" s="279" t="str">
        <f>'D4. M2T-Xpand'!F$4</f>
        <v>Xpand/MWE_x000D_Sphinx</v>
      </c>
      <c r="D120" s="279"/>
      <c r="E120" s="279"/>
      <c r="F120" s="279"/>
      <c r="G120" s="279"/>
      <c r="H120" s="279"/>
      <c r="I120" s="279"/>
      <c r="J120" s="275">
        <f>'D4. M2T-Xpand'!M44</f>
        <v>0</v>
      </c>
      <c r="K120" s="275">
        <f>'D4. M2T-Xpand'!N44</f>
        <v>0</v>
      </c>
      <c r="L120" s="405"/>
      <c r="M120" s="408"/>
      <c r="N120" s="401"/>
      <c r="O120" s="4"/>
      <c r="P120" s="4"/>
      <c r="Q120" s="4"/>
      <c r="R120" s="4"/>
      <c r="S120" s="4"/>
      <c r="T120" s="4"/>
      <c r="U120" s="4"/>
      <c r="V120" s="4"/>
      <c r="W120" s="4"/>
      <c r="X120" s="4"/>
      <c r="Y120" s="4"/>
      <c r="Z120" s="4"/>
      <c r="AA120" s="4"/>
    </row>
    <row r="121" spans="1:27" s="5" customFormat="1" ht="45" hidden="1" customHeight="1" outlineLevel="1">
      <c r="A121" s="401" t="s">
        <v>818</v>
      </c>
      <c r="B121" s="401" t="s">
        <v>820</v>
      </c>
      <c r="C121" s="279" t="str">
        <f>'D4. M2T-Acceleo'!F$4</f>
        <v>Acceleo_x000D_Sphinx</v>
      </c>
      <c r="D121" s="279"/>
      <c r="E121" s="279"/>
      <c r="F121" s="279"/>
      <c r="G121" s="279"/>
      <c r="H121" s="279"/>
      <c r="I121" s="279"/>
      <c r="J121" s="275">
        <f>'D4. M2T-Acceleo'!M46</f>
        <v>0</v>
      </c>
      <c r="K121" s="275">
        <f>'D4. M2T-Acceleo'!N46</f>
        <v>0</v>
      </c>
      <c r="L121" s="405" t="s">
        <v>100</v>
      </c>
      <c r="M121" s="408"/>
      <c r="N121" s="401" t="s">
        <v>729</v>
      </c>
      <c r="O121" s="4"/>
      <c r="P121" s="4"/>
      <c r="Q121" s="4"/>
      <c r="R121" s="4"/>
      <c r="S121" s="4"/>
      <c r="T121" s="4"/>
      <c r="U121" s="4"/>
      <c r="V121" s="4"/>
      <c r="W121" s="4"/>
      <c r="X121" s="4"/>
      <c r="Y121" s="4"/>
      <c r="Z121" s="4"/>
      <c r="AA121" s="4"/>
    </row>
    <row r="122" spans="1:27" s="5" customFormat="1" ht="45" hidden="1" customHeight="1" outlineLevel="1">
      <c r="A122" s="401"/>
      <c r="B122" s="401"/>
      <c r="C122" s="279" t="str">
        <f>'D4. M2T-BIRT'!G$4</f>
        <v>BIRT_x000D_Sphinx</v>
      </c>
      <c r="D122" s="275">
        <f>'D4. M2T-BIRT'!N46</f>
        <v>0</v>
      </c>
      <c r="E122" s="275">
        <f>'D4. M2T-BIRT'!O46</f>
        <v>0</v>
      </c>
      <c r="F122" s="275">
        <f>'D4. M2T-BIRT'!P46</f>
        <v>0</v>
      </c>
      <c r="G122" s="275">
        <f>'D4. M2T-BIRT'!Q46</f>
        <v>0</v>
      </c>
      <c r="H122" s="275">
        <f>'D4. M2T-BIRT'!R46</f>
        <v>0</v>
      </c>
      <c r="I122" s="275">
        <f>'D4. M2T-BIRT'!S46</f>
        <v>0</v>
      </c>
      <c r="J122" s="275">
        <f>'D4. M2T-BIRT'!T46</f>
        <v>0</v>
      </c>
      <c r="K122" s="275">
        <f>'D4. M2T-BIRT'!U46</f>
        <v>0</v>
      </c>
      <c r="L122" s="405"/>
      <c r="M122" s="408"/>
      <c r="N122" s="401"/>
      <c r="O122" s="4"/>
      <c r="P122" s="4"/>
      <c r="Q122" s="4"/>
      <c r="R122" s="4"/>
      <c r="S122" s="4"/>
      <c r="T122" s="4"/>
      <c r="U122" s="4"/>
      <c r="V122" s="4"/>
      <c r="W122" s="4"/>
      <c r="X122" s="4"/>
      <c r="Y122" s="4"/>
      <c r="Z122" s="4"/>
      <c r="AA122" s="4"/>
    </row>
    <row r="123" spans="1:27" s="5" customFormat="1" ht="45" hidden="1" customHeight="1" outlineLevel="1">
      <c r="A123" s="401"/>
      <c r="B123" s="401"/>
      <c r="C123" s="279" t="str">
        <f>'D4. M2T-Xpand'!F$4</f>
        <v>Xpand/MWE_x000D_Sphinx</v>
      </c>
      <c r="D123" s="279"/>
      <c r="E123" s="279"/>
      <c r="F123" s="279"/>
      <c r="G123" s="279"/>
      <c r="H123" s="279"/>
      <c r="I123" s="279"/>
      <c r="J123" s="275">
        <f>'D4. M2T-Xpand'!M46</f>
        <v>0</v>
      </c>
      <c r="K123" s="275">
        <f>'D4. M2T-Xpand'!N46</f>
        <v>2</v>
      </c>
      <c r="L123" s="405"/>
      <c r="M123" s="408"/>
      <c r="N123" s="401"/>
      <c r="O123" s="4"/>
      <c r="P123" s="4"/>
      <c r="Q123" s="4"/>
      <c r="R123" s="4"/>
      <c r="S123" s="4"/>
      <c r="T123" s="4"/>
      <c r="U123" s="4"/>
      <c r="V123" s="4"/>
      <c r="W123" s="4"/>
      <c r="X123" s="4"/>
      <c r="Y123" s="4"/>
      <c r="Z123" s="4"/>
      <c r="AA123" s="4"/>
    </row>
    <row r="124" spans="1:27" s="5" customFormat="1" ht="45" hidden="1" customHeight="1" outlineLevel="1">
      <c r="A124" s="401" t="s">
        <v>821</v>
      </c>
      <c r="B124" s="401" t="s">
        <v>822</v>
      </c>
      <c r="C124" s="279" t="str">
        <f>'D4. M2T-Acceleo'!F$4</f>
        <v>Acceleo_x000D_Sphinx</v>
      </c>
      <c r="D124" s="279"/>
      <c r="E124" s="279"/>
      <c r="F124" s="279"/>
      <c r="G124" s="279"/>
      <c r="H124" s="279"/>
      <c r="I124" s="279"/>
      <c r="J124" s="275">
        <f>'D4. M2T-Acceleo'!M50</f>
        <v>0</v>
      </c>
      <c r="K124" s="275">
        <f>'D4. M2T-Acceleo'!N50</f>
        <v>0</v>
      </c>
      <c r="L124" s="401" t="s">
        <v>737</v>
      </c>
      <c r="M124" s="408"/>
      <c r="N124" s="401" t="s">
        <v>729</v>
      </c>
      <c r="O124" s="4"/>
      <c r="P124" s="4"/>
      <c r="Q124" s="4"/>
      <c r="R124" s="4"/>
      <c r="S124" s="4"/>
      <c r="T124" s="4"/>
      <c r="U124" s="4"/>
      <c r="V124" s="4"/>
      <c r="W124" s="4"/>
      <c r="X124" s="4"/>
      <c r="Y124" s="4"/>
      <c r="Z124" s="4"/>
      <c r="AA124" s="4"/>
    </row>
    <row r="125" spans="1:27" s="5" customFormat="1" ht="45" hidden="1" customHeight="1" outlineLevel="1">
      <c r="A125" s="401"/>
      <c r="B125" s="401"/>
      <c r="C125" s="279" t="str">
        <f>'D4. M2T-BIRT'!G$4</f>
        <v>BIRT_x000D_Sphinx</v>
      </c>
      <c r="D125" s="275">
        <f>'D4. M2T-BIRT'!N50</f>
        <v>0</v>
      </c>
      <c r="E125" s="275">
        <f>'D4. M2T-BIRT'!O50</f>
        <v>0</v>
      </c>
      <c r="F125" s="275">
        <f>'D4. M2T-BIRT'!P50</f>
        <v>0</v>
      </c>
      <c r="G125" s="275">
        <f>'D4. M2T-BIRT'!Q50</f>
        <v>0</v>
      </c>
      <c r="H125" s="275">
        <f>'D4. M2T-BIRT'!R50</f>
        <v>0</v>
      </c>
      <c r="I125" s="275">
        <f>'D4. M2T-BIRT'!S50</f>
        <v>0</v>
      </c>
      <c r="J125" s="275">
        <f>'D4. M2T-BIRT'!T50</f>
        <v>0</v>
      </c>
      <c r="K125" s="275">
        <f>'D4. M2T-BIRT'!U50</f>
        <v>0</v>
      </c>
      <c r="L125" s="401"/>
      <c r="M125" s="408"/>
      <c r="N125" s="401"/>
      <c r="O125" s="4"/>
      <c r="P125" s="4"/>
      <c r="Q125" s="4"/>
      <c r="R125" s="4"/>
      <c r="S125" s="4"/>
      <c r="T125" s="4"/>
      <c r="U125" s="4"/>
      <c r="V125" s="4"/>
      <c r="W125" s="4"/>
      <c r="X125" s="4"/>
      <c r="Y125" s="4"/>
      <c r="Z125" s="4"/>
      <c r="AA125" s="4"/>
    </row>
    <row r="126" spans="1:27" s="5" customFormat="1" ht="45" hidden="1" customHeight="1" outlineLevel="1">
      <c r="A126" s="401"/>
      <c r="B126" s="401"/>
      <c r="C126" s="279" t="str">
        <f>'D4. M2T-Xpand'!F$4</f>
        <v>Xpand/MWE_x000D_Sphinx</v>
      </c>
      <c r="D126" s="279"/>
      <c r="E126" s="279"/>
      <c r="F126" s="279"/>
      <c r="G126" s="279"/>
      <c r="H126" s="279"/>
      <c r="I126" s="279"/>
      <c r="J126" s="275">
        <f>'D4. M2T-Xpand'!M50</f>
        <v>0</v>
      </c>
      <c r="K126" s="275">
        <f>'D4. M2T-Xpand'!N50</f>
        <v>0</v>
      </c>
      <c r="L126" s="401"/>
      <c r="M126" s="408"/>
      <c r="N126" s="401"/>
      <c r="O126" s="4"/>
      <c r="P126" s="4"/>
      <c r="Q126" s="4"/>
      <c r="R126" s="4"/>
      <c r="S126" s="4"/>
      <c r="T126" s="4"/>
      <c r="U126" s="4"/>
      <c r="V126" s="4"/>
      <c r="W126" s="4"/>
      <c r="X126" s="4"/>
      <c r="Y126" s="4"/>
      <c r="Z126" s="4"/>
      <c r="AA126" s="4"/>
    </row>
    <row r="127" spans="1:27" s="5" customFormat="1" ht="45" hidden="1" customHeight="1" outlineLevel="1">
      <c r="A127" s="401" t="s">
        <v>823</v>
      </c>
      <c r="B127" s="401" t="s">
        <v>824</v>
      </c>
      <c r="C127" s="279" t="str">
        <f>'D4. M2T-Acceleo'!F$4</f>
        <v>Acceleo_x000D_Sphinx</v>
      </c>
      <c r="D127" s="279"/>
      <c r="E127" s="279"/>
      <c r="F127" s="279"/>
      <c r="G127" s="279"/>
      <c r="H127" s="279"/>
      <c r="I127" s="279"/>
      <c r="J127" s="275">
        <f>'D4. M2T-Acceleo'!M52</f>
        <v>0</v>
      </c>
      <c r="K127" s="275">
        <f>'D4. M2T-Acceleo'!N52</f>
        <v>0</v>
      </c>
      <c r="L127" s="405" t="s">
        <v>99</v>
      </c>
      <c r="M127" s="401" t="s">
        <v>844</v>
      </c>
      <c r="N127" s="401" t="s">
        <v>729</v>
      </c>
      <c r="O127" s="4"/>
      <c r="P127" s="4"/>
      <c r="Q127" s="4"/>
      <c r="R127" s="4"/>
      <c r="S127" s="4"/>
      <c r="T127" s="4"/>
      <c r="U127" s="4"/>
      <c r="V127" s="4"/>
      <c r="W127" s="4"/>
      <c r="X127" s="4"/>
      <c r="Y127" s="4"/>
      <c r="Z127" s="4"/>
      <c r="AA127" s="4"/>
    </row>
    <row r="128" spans="1:27" s="5" customFormat="1" ht="45" hidden="1" customHeight="1" outlineLevel="1">
      <c r="A128" s="401"/>
      <c r="B128" s="401"/>
      <c r="C128" s="279" t="str">
        <f>'D4. M2T-BIRT'!G$4</f>
        <v>BIRT_x000D_Sphinx</v>
      </c>
      <c r="D128" s="275">
        <f>'D4. M2T-BIRT'!N52</f>
        <v>0</v>
      </c>
      <c r="E128" s="275">
        <f>'D4. M2T-BIRT'!O52</f>
        <v>0</v>
      </c>
      <c r="F128" s="275">
        <f>'D4. M2T-BIRT'!P52</f>
        <v>0</v>
      </c>
      <c r="G128" s="275">
        <f>'D4. M2T-BIRT'!Q52</f>
        <v>0</v>
      </c>
      <c r="H128" s="275">
        <f>'D4. M2T-BIRT'!R52</f>
        <v>0</v>
      </c>
      <c r="I128" s="275">
        <f>'D4. M2T-BIRT'!S52</f>
        <v>0</v>
      </c>
      <c r="J128" s="275">
        <f>'D4. M2T-BIRT'!T52</f>
        <v>0</v>
      </c>
      <c r="K128" s="275">
        <f>'D4. M2T-BIRT'!U52</f>
        <v>0</v>
      </c>
      <c r="L128" s="405"/>
      <c r="M128" s="401"/>
      <c r="N128" s="401"/>
      <c r="O128" s="4"/>
      <c r="P128" s="4"/>
      <c r="Q128" s="4"/>
      <c r="R128" s="4"/>
      <c r="S128" s="4"/>
      <c r="T128" s="4"/>
      <c r="U128" s="4"/>
      <c r="V128" s="4"/>
      <c r="W128" s="4"/>
      <c r="X128" s="4"/>
      <c r="Y128" s="4"/>
      <c r="Z128" s="4"/>
      <c r="AA128" s="4"/>
    </row>
    <row r="129" spans="1:27" s="5" customFormat="1" ht="45" hidden="1" customHeight="1" outlineLevel="1">
      <c r="A129" s="401"/>
      <c r="B129" s="401"/>
      <c r="C129" s="279" t="str">
        <f>'D4. M2T-Xpand'!F$4</f>
        <v>Xpand/MWE_x000D_Sphinx</v>
      </c>
      <c r="D129" s="279"/>
      <c r="E129" s="279"/>
      <c r="F129" s="279"/>
      <c r="G129" s="279"/>
      <c r="H129" s="279"/>
      <c r="I129" s="279"/>
      <c r="J129" s="275">
        <f>'D4. M2T-Xpand'!M52</f>
        <v>0</v>
      </c>
      <c r="K129" s="275">
        <f>'D4. M2T-Xpand'!N52</f>
        <v>0</v>
      </c>
      <c r="L129" s="405"/>
      <c r="M129" s="401"/>
      <c r="N129" s="401"/>
      <c r="O129" s="4"/>
      <c r="P129" s="4"/>
      <c r="Q129" s="4"/>
      <c r="R129" s="4"/>
      <c r="S129" s="4"/>
      <c r="T129" s="4"/>
      <c r="U129" s="4"/>
      <c r="V129" s="4"/>
      <c r="W129" s="4"/>
      <c r="X129" s="4"/>
      <c r="Y129" s="4"/>
      <c r="Z129" s="4"/>
      <c r="AA129" s="4"/>
    </row>
    <row r="130" spans="1:27" s="384" customFormat="1" ht="18" customHeight="1">
      <c r="A130" s="381" t="s">
        <v>306</v>
      </c>
      <c r="B130" s="382"/>
      <c r="C130" s="383"/>
      <c r="D130" s="383">
        <f t="shared" ref="D130:K130" si="15">SUM(D131,D136)</f>
        <v>0</v>
      </c>
      <c r="E130" s="383">
        <f t="shared" si="15"/>
        <v>0</v>
      </c>
      <c r="F130" s="383">
        <f t="shared" si="15"/>
        <v>0</v>
      </c>
      <c r="G130" s="383">
        <f t="shared" si="15"/>
        <v>0</v>
      </c>
      <c r="H130" s="383">
        <f t="shared" si="15"/>
        <v>0</v>
      </c>
      <c r="I130" s="383">
        <f t="shared" si="15"/>
        <v>0</v>
      </c>
      <c r="J130" s="383">
        <f t="shared" si="15"/>
        <v>0</v>
      </c>
      <c r="K130" s="383">
        <f t="shared" si="15"/>
        <v>42</v>
      </c>
      <c r="L130" s="382"/>
      <c r="M130" s="382"/>
      <c r="N130" s="382"/>
      <c r="O130" s="382"/>
      <c r="P130" s="382"/>
      <c r="Q130" s="382"/>
      <c r="R130" s="382"/>
      <c r="S130" s="382"/>
      <c r="T130" s="382"/>
      <c r="U130" s="382"/>
      <c r="V130" s="382"/>
      <c r="W130" s="382"/>
      <c r="X130" s="382"/>
      <c r="Y130" s="382"/>
      <c r="Z130" s="382"/>
      <c r="AA130" s="382"/>
    </row>
    <row r="131" spans="1:27" s="269" customFormat="1" ht="19.5" customHeight="1" collapsed="1">
      <c r="A131" s="270" t="s">
        <v>784</v>
      </c>
      <c r="B131" s="239"/>
      <c r="C131" s="274"/>
      <c r="D131" s="274"/>
      <c r="E131" s="274"/>
      <c r="F131" s="274"/>
      <c r="G131" s="274"/>
      <c r="H131" s="274"/>
      <c r="I131" s="274"/>
      <c r="J131" s="274">
        <f>SUM(J132:J135)</f>
        <v>0</v>
      </c>
      <c r="K131" s="274">
        <f>SUM(K132:K135)</f>
        <v>0</v>
      </c>
      <c r="L131" s="239"/>
      <c r="M131" s="239"/>
      <c r="N131" s="239"/>
      <c r="O131" s="239"/>
      <c r="P131" s="239"/>
      <c r="Q131" s="239"/>
      <c r="R131" s="239"/>
      <c r="S131" s="239"/>
      <c r="T131" s="239"/>
      <c r="U131" s="239"/>
      <c r="V131" s="239"/>
      <c r="W131" s="239"/>
      <c r="X131" s="239"/>
      <c r="Y131" s="239"/>
      <c r="Z131" s="239"/>
      <c r="AA131" s="239"/>
    </row>
    <row r="132" spans="1:27" ht="18" hidden="1" customHeight="1" outlineLevel="1">
      <c r="A132" s="10" t="s">
        <v>352</v>
      </c>
      <c r="B132" s="6" t="s">
        <v>726</v>
      </c>
      <c r="C132" s="179" t="str">
        <f>'E1. Project Tracking'!F4</f>
        <v xml:space="preserve">   </v>
      </c>
      <c r="D132" s="179"/>
      <c r="E132" s="179"/>
      <c r="F132" s="179"/>
      <c r="G132" s="179"/>
      <c r="H132" s="179"/>
      <c r="I132" s="179"/>
      <c r="J132" s="272">
        <f>'E1. Project Tracking'!M4</f>
        <v>0</v>
      </c>
      <c r="K132" s="272">
        <f>'E1. Project Tracking'!N4</f>
        <v>0</v>
      </c>
      <c r="L132" s="6" t="s">
        <v>688</v>
      </c>
      <c r="M132" s="6"/>
      <c r="N132" s="6" t="s">
        <v>729</v>
      </c>
      <c r="O132" s="2"/>
      <c r="P132" s="2"/>
      <c r="Q132" s="2"/>
      <c r="R132" s="2"/>
      <c r="S132" s="2"/>
      <c r="T132" s="2"/>
      <c r="U132" s="2"/>
      <c r="V132" s="2"/>
      <c r="W132" s="2"/>
      <c r="X132" s="2"/>
      <c r="Y132" s="2"/>
      <c r="Z132" s="2"/>
      <c r="AA132" s="2"/>
    </row>
    <row r="133" spans="1:27" ht="18" hidden="1" customHeight="1" outlineLevel="1">
      <c r="A133" s="6" t="s">
        <v>730</v>
      </c>
      <c r="B133" s="6" t="s">
        <v>707</v>
      </c>
      <c r="C133" s="179" t="str">
        <f>'E1. Project Tracking'!F6</f>
        <v xml:space="preserve">   </v>
      </c>
      <c r="D133" s="179"/>
      <c r="E133" s="179"/>
      <c r="F133" s="179"/>
      <c r="G133" s="179"/>
      <c r="H133" s="179"/>
      <c r="I133" s="179"/>
      <c r="J133" s="272">
        <f>'E1. Project Tracking'!M6</f>
        <v>0</v>
      </c>
      <c r="K133" s="272">
        <f>'E1. Project Tracking'!N6</f>
        <v>0</v>
      </c>
      <c r="L133" s="6" t="s">
        <v>688</v>
      </c>
      <c r="M133" s="6"/>
      <c r="N133" s="6" t="s">
        <v>729</v>
      </c>
      <c r="O133" s="2"/>
      <c r="P133" s="2"/>
      <c r="Q133" s="2"/>
      <c r="R133" s="2"/>
      <c r="S133" s="2"/>
      <c r="T133" s="2"/>
      <c r="U133" s="2"/>
      <c r="V133" s="2"/>
      <c r="W133" s="2"/>
      <c r="X133" s="2"/>
      <c r="Y133" s="2"/>
      <c r="Z133" s="2"/>
      <c r="AA133" s="2"/>
    </row>
    <row r="134" spans="1:27" ht="18" hidden="1" customHeight="1" outlineLevel="1">
      <c r="A134" s="6" t="s">
        <v>194</v>
      </c>
      <c r="B134" s="6" t="s">
        <v>198</v>
      </c>
      <c r="C134" s="179" t="str">
        <f>'E1. Project Tracking'!F8</f>
        <v xml:space="preserve">   </v>
      </c>
      <c r="D134" s="179"/>
      <c r="E134" s="179"/>
      <c r="F134" s="179"/>
      <c r="G134" s="179"/>
      <c r="H134" s="179"/>
      <c r="I134" s="179"/>
      <c r="J134" s="272">
        <f>'E1. Project Tracking'!M8</f>
        <v>0</v>
      </c>
      <c r="K134" s="272">
        <f>'E1. Project Tracking'!N8</f>
        <v>0</v>
      </c>
      <c r="L134" s="6" t="s">
        <v>688</v>
      </c>
      <c r="M134" s="6"/>
      <c r="N134" s="6" t="s">
        <v>729</v>
      </c>
      <c r="O134" s="2"/>
      <c r="P134" s="2"/>
      <c r="Q134" s="2"/>
      <c r="R134" s="2"/>
      <c r="S134" s="2"/>
      <c r="T134" s="2"/>
      <c r="U134" s="2"/>
      <c r="V134" s="2"/>
      <c r="W134" s="2"/>
      <c r="X134" s="2"/>
      <c r="Y134" s="2"/>
      <c r="Z134" s="2"/>
      <c r="AA134" s="2"/>
    </row>
    <row r="135" spans="1:27" ht="18" hidden="1" customHeight="1" outlineLevel="1">
      <c r="A135" s="6" t="s">
        <v>697</v>
      </c>
      <c r="B135" s="10" t="s">
        <v>162</v>
      </c>
      <c r="C135" s="179" t="str">
        <f>'E1. Project Tracking'!F10</f>
        <v xml:space="preserve">   </v>
      </c>
      <c r="D135" s="179"/>
      <c r="E135" s="179"/>
      <c r="F135" s="179"/>
      <c r="G135" s="179"/>
      <c r="H135" s="179"/>
      <c r="I135" s="179"/>
      <c r="J135" s="272">
        <f>'E1. Project Tracking'!M10</f>
        <v>0</v>
      </c>
      <c r="K135" s="272">
        <f>'E1. Project Tracking'!N10</f>
        <v>0</v>
      </c>
      <c r="L135" s="6" t="s">
        <v>688</v>
      </c>
      <c r="M135" s="6"/>
      <c r="N135" s="6" t="s">
        <v>729</v>
      </c>
      <c r="O135" s="2"/>
      <c r="P135" s="2"/>
      <c r="Q135" s="2"/>
      <c r="R135" s="2"/>
      <c r="S135" s="2"/>
      <c r="T135" s="2"/>
      <c r="U135" s="2"/>
      <c r="V135" s="2"/>
      <c r="W135" s="2"/>
      <c r="X135" s="2"/>
      <c r="Y135" s="2"/>
      <c r="Z135" s="2"/>
      <c r="AA135" s="2"/>
    </row>
    <row r="136" spans="1:27" s="269" customFormat="1" ht="19.5" customHeight="1" collapsed="1">
      <c r="A136" s="270" t="s">
        <v>214</v>
      </c>
      <c r="B136" s="239"/>
      <c r="C136" s="274"/>
      <c r="D136" s="274"/>
      <c r="E136" s="274"/>
      <c r="F136" s="274"/>
      <c r="G136" s="274"/>
      <c r="H136" s="274"/>
      <c r="I136" s="274"/>
      <c r="J136" s="274">
        <f>SUM(J137:J139)</f>
        <v>0</v>
      </c>
      <c r="K136" s="274">
        <f>SUM(K137:K139)</f>
        <v>42</v>
      </c>
      <c r="L136" s="239"/>
      <c r="M136" s="239"/>
      <c r="N136" s="239"/>
      <c r="O136" s="239"/>
      <c r="P136" s="239"/>
      <c r="Q136" s="239"/>
      <c r="R136" s="239"/>
      <c r="S136" s="239"/>
      <c r="T136" s="239"/>
      <c r="U136" s="239"/>
      <c r="V136" s="239"/>
      <c r="W136" s="239"/>
      <c r="X136" s="239"/>
      <c r="Y136" s="239"/>
      <c r="Z136" s="239"/>
      <c r="AA136" s="239"/>
    </row>
    <row r="137" spans="1:27" ht="45" hidden="1" customHeight="1" outlineLevel="1">
      <c r="A137" s="10" t="s">
        <v>86</v>
      </c>
      <c r="B137" s="10" t="s">
        <v>160</v>
      </c>
      <c r="C137" s="179" t="str">
        <f>'E2. Toolset Management'!F4</f>
        <v>MTF_x000D_P2_x000D_Sphinx</v>
      </c>
      <c r="D137" s="179"/>
      <c r="E137" s="179"/>
      <c r="F137" s="179"/>
      <c r="G137" s="179"/>
      <c r="H137" s="179"/>
      <c r="I137" s="179"/>
      <c r="J137" s="272">
        <f>'E2. Toolset Management'!M4</f>
        <v>0</v>
      </c>
      <c r="K137" s="272">
        <f>'E2. Toolset Management'!N4</f>
        <v>28</v>
      </c>
      <c r="L137" s="6" t="s">
        <v>221</v>
      </c>
      <c r="M137" s="6"/>
      <c r="N137" s="6" t="s">
        <v>729</v>
      </c>
      <c r="O137" s="2"/>
      <c r="P137" s="2"/>
      <c r="Q137" s="2"/>
      <c r="R137" s="2"/>
      <c r="S137" s="2"/>
      <c r="T137" s="2"/>
      <c r="U137" s="2"/>
      <c r="V137" s="2"/>
      <c r="W137" s="2"/>
      <c r="X137" s="2"/>
      <c r="Y137" s="2"/>
      <c r="Z137" s="2"/>
      <c r="AA137" s="2"/>
    </row>
    <row r="138" spans="1:27" ht="45" hidden="1" customHeight="1" outlineLevel="1">
      <c r="A138" s="10" t="s">
        <v>91</v>
      </c>
      <c r="B138" s="10" t="s">
        <v>200</v>
      </c>
      <c r="C138" s="179" t="str">
        <f>'E2. Toolset Management'!F10</f>
        <v>MTF_x000D_P2_x000D_Sphinx</v>
      </c>
      <c r="D138" s="179"/>
      <c r="E138" s="179"/>
      <c r="F138" s="179"/>
      <c r="G138" s="179"/>
      <c r="H138" s="179"/>
      <c r="I138" s="179"/>
      <c r="J138" s="272">
        <f>'E2. Toolset Management'!M10</f>
        <v>0</v>
      </c>
      <c r="K138" s="272">
        <f>'E2. Toolset Management'!N10</f>
        <v>2</v>
      </c>
      <c r="L138" s="6" t="s">
        <v>221</v>
      </c>
      <c r="M138" s="6"/>
      <c r="N138" s="6" t="s">
        <v>729</v>
      </c>
      <c r="O138" s="2"/>
      <c r="P138" s="2"/>
      <c r="Q138" s="2"/>
      <c r="R138" s="2"/>
      <c r="S138" s="2"/>
      <c r="T138" s="2"/>
      <c r="U138" s="2"/>
      <c r="V138" s="2"/>
      <c r="W138" s="2"/>
      <c r="X138" s="2"/>
      <c r="Y138" s="2"/>
      <c r="Z138" s="2"/>
      <c r="AA138" s="2"/>
    </row>
    <row r="139" spans="1:27" ht="45" hidden="1" customHeight="1" outlineLevel="1">
      <c r="A139" s="10" t="s">
        <v>95</v>
      </c>
      <c r="B139" s="6" t="s">
        <v>728</v>
      </c>
      <c r="C139" s="179" t="str">
        <f>'E2. Toolset Management'!F13</f>
        <v>MTF_x000D_P2_x000D_Sphinx</v>
      </c>
      <c r="D139" s="179"/>
      <c r="E139" s="179"/>
      <c r="F139" s="179"/>
      <c r="G139" s="179"/>
      <c r="H139" s="179"/>
      <c r="I139" s="179"/>
      <c r="J139" s="272">
        <f>'E2. Toolset Management'!M13</f>
        <v>0</v>
      </c>
      <c r="K139" s="272">
        <f>'E2. Toolset Management'!N13</f>
        <v>12</v>
      </c>
      <c r="L139" s="6" t="s">
        <v>221</v>
      </c>
      <c r="M139" s="6"/>
      <c r="N139" s="6" t="s">
        <v>729</v>
      </c>
      <c r="O139" s="2"/>
      <c r="P139" s="2"/>
      <c r="Q139" s="2"/>
      <c r="R139" s="2"/>
      <c r="S139" s="2"/>
      <c r="T139" s="2"/>
      <c r="U139" s="2"/>
      <c r="V139" s="2"/>
      <c r="W139" s="2"/>
      <c r="X139" s="2"/>
      <c r="Y139" s="2"/>
      <c r="Z139" s="2"/>
      <c r="AA139" s="2"/>
    </row>
    <row r="140" spans="1:27" s="384" customFormat="1" ht="18" customHeight="1" collapsed="1">
      <c r="A140" s="381" t="s">
        <v>307</v>
      </c>
      <c r="B140" s="382"/>
      <c r="C140" s="383"/>
      <c r="D140" s="383">
        <f t="shared" ref="D140:K140" si="16">SUM(D141:D145)</f>
        <v>0</v>
      </c>
      <c r="E140" s="383">
        <f t="shared" si="16"/>
        <v>0</v>
      </c>
      <c r="F140" s="383">
        <f t="shared" si="16"/>
        <v>0</v>
      </c>
      <c r="G140" s="383">
        <f t="shared" si="16"/>
        <v>0</v>
      </c>
      <c r="H140" s="383">
        <f t="shared" si="16"/>
        <v>0</v>
      </c>
      <c r="I140" s="383">
        <f t="shared" si="16"/>
        <v>0</v>
      </c>
      <c r="J140" s="383">
        <f t="shared" si="16"/>
        <v>0</v>
      </c>
      <c r="K140" s="383">
        <f t="shared" si="16"/>
        <v>73</v>
      </c>
      <c r="L140" s="382"/>
      <c r="M140" s="382"/>
      <c r="N140" s="382"/>
      <c r="O140" s="382"/>
      <c r="P140" s="382"/>
      <c r="Q140" s="382"/>
      <c r="R140" s="382"/>
      <c r="S140" s="382"/>
      <c r="T140" s="382"/>
      <c r="U140" s="382"/>
      <c r="V140" s="382"/>
      <c r="W140" s="382"/>
      <c r="X140" s="382"/>
      <c r="Y140" s="382"/>
      <c r="Z140" s="382"/>
      <c r="AA140" s="382"/>
    </row>
    <row r="141" spans="1:27" s="5" customFormat="1" ht="18" hidden="1" customHeight="1" outlineLevel="1">
      <c r="A141" s="6" t="s">
        <v>831</v>
      </c>
      <c r="B141" s="10" t="s">
        <v>202</v>
      </c>
      <c r="C141" s="179" t="str">
        <f>'F. Host and Target Debugging'!F4</f>
        <v>MXF</v>
      </c>
      <c r="D141" s="179"/>
      <c r="E141" s="179"/>
      <c r="F141" s="179"/>
      <c r="G141" s="179"/>
      <c r="H141" s="179"/>
      <c r="I141" s="179"/>
      <c r="J141" s="272">
        <f>'F. Host and Target Debugging'!W4</f>
        <v>0</v>
      </c>
      <c r="K141" s="272">
        <f>'F. Host and Target Debugging'!X4</f>
        <v>24</v>
      </c>
      <c r="L141" s="6"/>
      <c r="M141" s="9"/>
      <c r="N141" s="6" t="s">
        <v>729</v>
      </c>
      <c r="O141" s="4"/>
      <c r="P141" s="4"/>
      <c r="Q141" s="4"/>
      <c r="R141" s="4"/>
      <c r="S141" s="4"/>
      <c r="T141" s="4"/>
      <c r="U141" s="4"/>
      <c r="V141" s="4"/>
      <c r="W141" s="4"/>
      <c r="X141" s="4"/>
      <c r="Y141" s="4"/>
      <c r="Z141" s="4"/>
      <c r="AA141" s="4"/>
    </row>
    <row r="142" spans="1:27" s="5" customFormat="1" ht="18" hidden="1" customHeight="1" outlineLevel="1">
      <c r="A142" s="6" t="s">
        <v>832</v>
      </c>
      <c r="B142" s="6" t="s">
        <v>833</v>
      </c>
      <c r="C142" s="179" t="str">
        <f>'F. Host and Target Debugging'!F6</f>
        <v>MXF</v>
      </c>
      <c r="D142" s="179"/>
      <c r="E142" s="179"/>
      <c r="F142" s="179"/>
      <c r="G142" s="179"/>
      <c r="H142" s="179"/>
      <c r="I142" s="179"/>
      <c r="J142" s="272">
        <f>'F. Host and Target Debugging'!W6</f>
        <v>0</v>
      </c>
      <c r="K142" s="272">
        <f>'F. Host and Target Debugging'!X6</f>
        <v>24</v>
      </c>
      <c r="L142" s="6" t="s">
        <v>847</v>
      </c>
      <c r="M142" s="11" t="s">
        <v>106</v>
      </c>
      <c r="N142" s="6" t="s">
        <v>729</v>
      </c>
      <c r="O142" s="4"/>
      <c r="P142" s="4"/>
      <c r="Q142" s="4"/>
      <c r="R142" s="4"/>
      <c r="S142" s="4"/>
      <c r="T142" s="4"/>
      <c r="U142" s="4"/>
      <c r="V142" s="4"/>
      <c r="W142" s="4"/>
      <c r="X142" s="4"/>
      <c r="Y142" s="4"/>
      <c r="Z142" s="4"/>
      <c r="AA142" s="4"/>
    </row>
    <row r="143" spans="1:27" s="5" customFormat="1" ht="18" hidden="1" customHeight="1" outlineLevel="1">
      <c r="A143" s="6" t="s">
        <v>834</v>
      </c>
      <c r="B143" s="6" t="s">
        <v>835</v>
      </c>
      <c r="C143" s="179" t="str">
        <f>'F. Host and Target Debugging'!F8</f>
        <v>MXF</v>
      </c>
      <c r="D143" s="179"/>
      <c r="E143" s="179"/>
      <c r="F143" s="179"/>
      <c r="G143" s="179"/>
      <c r="H143" s="179"/>
      <c r="I143" s="179"/>
      <c r="J143" s="272">
        <f>'F. Host and Target Debugging'!W8</f>
        <v>0</v>
      </c>
      <c r="K143" s="272">
        <f>'F. Host and Target Debugging'!X8</f>
        <v>6</v>
      </c>
      <c r="L143" s="6" t="s">
        <v>847</v>
      </c>
      <c r="M143" s="11" t="s">
        <v>106</v>
      </c>
      <c r="N143" s="6" t="s">
        <v>729</v>
      </c>
      <c r="O143" s="4"/>
      <c r="P143" s="4"/>
      <c r="Q143" s="4"/>
      <c r="R143" s="4"/>
      <c r="S143" s="4"/>
      <c r="T143" s="4"/>
      <c r="U143" s="4"/>
      <c r="V143" s="4"/>
      <c r="W143" s="4"/>
      <c r="X143" s="4"/>
      <c r="Y143" s="4"/>
      <c r="Z143" s="4"/>
      <c r="AA143" s="4"/>
    </row>
    <row r="144" spans="1:27" s="5" customFormat="1" ht="18" hidden="1" customHeight="1" outlineLevel="1">
      <c r="A144" s="6" t="s">
        <v>836</v>
      </c>
      <c r="B144" s="6" t="s">
        <v>837</v>
      </c>
      <c r="C144" s="179" t="str">
        <f>'F. Host and Target Debugging'!F10</f>
        <v>MXF</v>
      </c>
      <c r="D144" s="179"/>
      <c r="E144" s="179"/>
      <c r="F144" s="179"/>
      <c r="G144" s="179"/>
      <c r="H144" s="179"/>
      <c r="I144" s="179"/>
      <c r="J144" s="272">
        <f>'F. Host and Target Debugging'!W10</f>
        <v>0</v>
      </c>
      <c r="K144" s="272">
        <f>'F. Host and Target Debugging'!X10</f>
        <v>9</v>
      </c>
      <c r="L144" s="6" t="s">
        <v>847</v>
      </c>
      <c r="M144" s="11" t="s">
        <v>106</v>
      </c>
      <c r="N144" s="6" t="s">
        <v>729</v>
      </c>
      <c r="O144" s="4"/>
      <c r="P144" s="4"/>
      <c r="Q144" s="4"/>
      <c r="R144" s="4"/>
      <c r="S144" s="4"/>
      <c r="T144" s="4"/>
      <c r="U144" s="4"/>
      <c r="V144" s="4"/>
      <c r="W144" s="4"/>
      <c r="X144" s="4"/>
      <c r="Y144" s="4"/>
      <c r="Z144" s="4"/>
      <c r="AA144" s="4"/>
    </row>
    <row r="145" spans="1:27" s="5" customFormat="1" ht="18" hidden="1" customHeight="1" outlineLevel="1">
      <c r="A145" s="6" t="s">
        <v>838</v>
      </c>
      <c r="B145" s="6" t="s">
        <v>839</v>
      </c>
      <c r="C145" s="179" t="str">
        <f>'F. Host and Target Debugging'!F13</f>
        <v>MXF</v>
      </c>
      <c r="D145" s="179"/>
      <c r="E145" s="179"/>
      <c r="F145" s="179"/>
      <c r="G145" s="179"/>
      <c r="H145" s="179"/>
      <c r="I145" s="179"/>
      <c r="J145" s="272">
        <f>'F. Host and Target Debugging'!W13</f>
        <v>0</v>
      </c>
      <c r="K145" s="272">
        <f>'F. Host and Target Debugging'!X13</f>
        <v>10</v>
      </c>
      <c r="L145" s="6" t="s">
        <v>847</v>
      </c>
      <c r="M145" s="11" t="s">
        <v>106</v>
      </c>
      <c r="N145" s="6" t="s">
        <v>729</v>
      </c>
      <c r="O145" s="4"/>
      <c r="P145" s="4"/>
      <c r="Q145" s="4"/>
      <c r="R145" s="4"/>
      <c r="S145" s="4"/>
      <c r="T145" s="4"/>
      <c r="U145" s="4"/>
      <c r="V145" s="4"/>
      <c r="W145" s="4"/>
      <c r="X145" s="4"/>
      <c r="Y145" s="4"/>
      <c r="Z145" s="4"/>
      <c r="AA145" s="4"/>
    </row>
    <row r="146" spans="1:27" s="271" customFormat="1">
      <c r="A146" s="267"/>
      <c r="B146" s="267"/>
      <c r="C146" s="281"/>
      <c r="D146" s="281"/>
      <c r="E146" s="281"/>
      <c r="F146" s="281"/>
      <c r="G146" s="281"/>
      <c r="H146" s="281"/>
      <c r="I146" s="281"/>
      <c r="J146" s="277"/>
      <c r="K146" s="277"/>
      <c r="L146" s="267"/>
      <c r="M146" s="267"/>
      <c r="N146" s="267"/>
      <c r="O146" s="1"/>
      <c r="P146" s="1"/>
      <c r="Q146" s="1"/>
      <c r="R146" s="1"/>
      <c r="S146" s="1"/>
      <c r="T146" s="1"/>
      <c r="U146" s="1"/>
      <c r="V146" s="1"/>
      <c r="W146" s="1"/>
      <c r="X146" s="1"/>
      <c r="Y146" s="1"/>
      <c r="Z146" s="1"/>
      <c r="AA146" s="1"/>
    </row>
    <row r="147" spans="1:27" ht="12.75" customHeight="1">
      <c r="A147" s="6"/>
      <c r="B147" s="6"/>
      <c r="C147" s="282"/>
      <c r="D147" s="282"/>
      <c r="E147" s="282"/>
      <c r="F147" s="282"/>
      <c r="G147" s="282"/>
      <c r="H147" s="282"/>
      <c r="I147" s="282"/>
      <c r="J147" s="278"/>
      <c r="K147" s="278"/>
      <c r="L147" s="6"/>
      <c r="M147" s="6"/>
      <c r="N147" s="6"/>
      <c r="O147" s="2"/>
      <c r="P147" s="2"/>
      <c r="Q147" s="2"/>
      <c r="R147" s="2"/>
      <c r="S147" s="2"/>
      <c r="T147" s="2"/>
      <c r="U147" s="2"/>
      <c r="V147" s="2"/>
      <c r="W147" s="2"/>
      <c r="X147" s="2"/>
      <c r="Y147" s="2"/>
      <c r="Z147" s="2"/>
      <c r="AA147" s="2"/>
    </row>
    <row r="148" spans="1:27" ht="12.75" customHeight="1">
      <c r="A148" s="6"/>
      <c r="B148" s="6"/>
      <c r="C148" s="282"/>
      <c r="D148" s="282"/>
      <c r="E148" s="282"/>
      <c r="F148" s="282"/>
      <c r="G148" s="282"/>
      <c r="H148" s="282"/>
      <c r="I148" s="282"/>
      <c r="J148" s="278"/>
      <c r="K148" s="278"/>
      <c r="L148" s="6"/>
      <c r="M148" s="6"/>
      <c r="N148" s="6"/>
      <c r="O148" s="2"/>
      <c r="P148" s="2"/>
      <c r="Q148" s="2"/>
      <c r="R148" s="2"/>
      <c r="S148" s="2"/>
      <c r="T148" s="2"/>
      <c r="U148" s="2"/>
      <c r="V148" s="2"/>
      <c r="W148" s="2"/>
      <c r="X148" s="2"/>
      <c r="Y148" s="2"/>
      <c r="Z148" s="2"/>
      <c r="AA148" s="2"/>
    </row>
    <row r="149" spans="1:27" ht="12.75" customHeight="1">
      <c r="A149" s="6"/>
      <c r="B149" s="6"/>
      <c r="C149" s="282"/>
      <c r="D149" s="282"/>
      <c r="E149" s="282"/>
      <c r="F149" s="282"/>
      <c r="G149" s="282"/>
      <c r="H149" s="282"/>
      <c r="I149" s="282"/>
      <c r="J149" s="278"/>
      <c r="K149" s="278"/>
      <c r="L149" s="6"/>
      <c r="M149" s="6"/>
      <c r="N149" s="6"/>
      <c r="O149" s="2"/>
      <c r="P149" s="2"/>
      <c r="Q149" s="2"/>
      <c r="R149" s="2"/>
      <c r="S149" s="2"/>
      <c r="T149" s="2"/>
      <c r="U149" s="2"/>
      <c r="V149" s="2"/>
      <c r="W149" s="2"/>
      <c r="X149" s="2"/>
      <c r="Y149" s="2"/>
      <c r="Z149" s="2"/>
      <c r="AA149" s="2"/>
    </row>
    <row r="150" spans="1:27" ht="12.75" customHeight="1">
      <c r="A150" s="6"/>
      <c r="B150" s="6"/>
      <c r="C150" s="282"/>
      <c r="D150" s="282"/>
      <c r="E150" s="282"/>
      <c r="F150" s="282"/>
      <c r="G150" s="282"/>
      <c r="H150" s="282"/>
      <c r="I150" s="282"/>
      <c r="J150" s="278"/>
      <c r="K150" s="278"/>
      <c r="L150" s="6"/>
      <c r="M150" s="6"/>
      <c r="N150" s="6"/>
      <c r="O150" s="2"/>
      <c r="P150" s="2"/>
      <c r="Q150" s="2"/>
      <c r="R150" s="2"/>
      <c r="S150" s="2"/>
      <c r="T150" s="2"/>
      <c r="U150" s="2"/>
      <c r="V150" s="2"/>
      <c r="W150" s="2"/>
      <c r="X150" s="2"/>
      <c r="Y150" s="2"/>
      <c r="Z150" s="2"/>
      <c r="AA150" s="2"/>
    </row>
    <row r="151" spans="1:27" ht="12.75" customHeight="1">
      <c r="A151" s="6"/>
      <c r="B151" s="6"/>
      <c r="C151" s="282"/>
      <c r="D151" s="282"/>
      <c r="E151" s="282"/>
      <c r="F151" s="282"/>
      <c r="G151" s="282"/>
      <c r="H151" s="282"/>
      <c r="I151" s="282"/>
      <c r="J151" s="278"/>
      <c r="K151" s="278"/>
      <c r="L151" s="6"/>
      <c r="M151" s="6"/>
      <c r="N151" s="6"/>
      <c r="O151" s="2"/>
      <c r="P151" s="2"/>
      <c r="Q151" s="2"/>
      <c r="R151" s="2"/>
      <c r="S151" s="2"/>
      <c r="T151" s="2"/>
      <c r="U151" s="2"/>
      <c r="V151" s="2"/>
      <c r="W151" s="2"/>
      <c r="X151" s="2"/>
      <c r="Y151" s="2"/>
      <c r="Z151" s="2"/>
      <c r="AA151" s="2"/>
    </row>
    <row r="152" spans="1:27" ht="12.75" customHeight="1">
      <c r="A152" s="6"/>
      <c r="B152" s="6"/>
      <c r="C152" s="282"/>
      <c r="D152" s="282"/>
      <c r="E152" s="282"/>
      <c r="F152" s="282"/>
      <c r="G152" s="282"/>
      <c r="H152" s="282"/>
      <c r="I152" s="282"/>
      <c r="J152" s="278"/>
      <c r="K152" s="278"/>
      <c r="L152" s="6"/>
      <c r="M152" s="6"/>
      <c r="N152" s="6"/>
      <c r="O152" s="2"/>
      <c r="P152" s="2"/>
      <c r="Q152" s="2"/>
      <c r="R152" s="2"/>
      <c r="S152" s="2"/>
      <c r="T152" s="2"/>
      <c r="U152" s="2"/>
      <c r="V152" s="2"/>
      <c r="W152" s="2"/>
      <c r="X152" s="2"/>
      <c r="Y152" s="2"/>
      <c r="Z152" s="2"/>
      <c r="AA152" s="2"/>
    </row>
  </sheetData>
  <mergeCells count="67">
    <mergeCell ref="N118:N120"/>
    <mergeCell ref="N121:N123"/>
    <mergeCell ref="N124:N126"/>
    <mergeCell ref="M127:M129"/>
    <mergeCell ref="L127:L129"/>
    <mergeCell ref="N127:N129"/>
    <mergeCell ref="M121:M123"/>
    <mergeCell ref="M124:M126"/>
    <mergeCell ref="L124:L126"/>
    <mergeCell ref="N108:N110"/>
    <mergeCell ref="N105:N107"/>
    <mergeCell ref="L115:L117"/>
    <mergeCell ref="L108:L110"/>
    <mergeCell ref="M108:M110"/>
    <mergeCell ref="M112:M114"/>
    <mergeCell ref="N112:N114"/>
    <mergeCell ref="N115:N117"/>
    <mergeCell ref="A127:A129"/>
    <mergeCell ref="A118:A120"/>
    <mergeCell ref="B118:B120"/>
    <mergeCell ref="A121:A123"/>
    <mergeCell ref="B127:B129"/>
    <mergeCell ref="A124:A126"/>
    <mergeCell ref="B121:B123"/>
    <mergeCell ref="B124:B126"/>
    <mergeCell ref="L96:L98"/>
    <mergeCell ref="M115:M117"/>
    <mergeCell ref="M105:M107"/>
    <mergeCell ref="L112:L114"/>
    <mergeCell ref="L105:L107"/>
    <mergeCell ref="M118:M120"/>
    <mergeCell ref="L121:L123"/>
    <mergeCell ref="L118:L120"/>
    <mergeCell ref="L31:L32"/>
    <mergeCell ref="C31:C32"/>
    <mergeCell ref="A115:A117"/>
    <mergeCell ref="B115:B117"/>
    <mergeCell ref="B108:B110"/>
    <mergeCell ref="A105:A107"/>
    <mergeCell ref="A99:A101"/>
    <mergeCell ref="A31:A32"/>
    <mergeCell ref="B31:B32"/>
    <mergeCell ref="L102:L104"/>
    <mergeCell ref="L42:L43"/>
    <mergeCell ref="A42:A43"/>
    <mergeCell ref="B42:B43"/>
    <mergeCell ref="A102:A104"/>
    <mergeCell ref="B81:B82"/>
    <mergeCell ref="L81:L82"/>
    <mergeCell ref="B99:B101"/>
    <mergeCell ref="L99:L101"/>
    <mergeCell ref="B102:B104"/>
    <mergeCell ref="A81:A82"/>
    <mergeCell ref="A1:B1"/>
    <mergeCell ref="A96:A98"/>
    <mergeCell ref="A112:A114"/>
    <mergeCell ref="B112:B114"/>
    <mergeCell ref="B105:B107"/>
    <mergeCell ref="A108:A110"/>
    <mergeCell ref="B96:B98"/>
    <mergeCell ref="N102:N104"/>
    <mergeCell ref="M102:M104"/>
    <mergeCell ref="N96:N98"/>
    <mergeCell ref="N81:N82"/>
    <mergeCell ref="N99:N101"/>
    <mergeCell ref="M96:M98"/>
    <mergeCell ref="M99:M101"/>
  </mergeCells>
  <phoneticPr fontId="10" type="noConversion"/>
  <conditionalFormatting sqref="J3">
    <cfRule type="cellIs" dxfId="39" priority="1" stopIfTrue="1" operator="greaterThan">
      <formula>$J$2</formula>
    </cfRule>
  </conditionalFormatting>
  <conditionalFormatting sqref="D7">
    <cfRule type="cellIs" dxfId="38" priority="2" stopIfTrue="1" operator="greaterThan">
      <formula>$D$2</formula>
    </cfRule>
  </conditionalFormatting>
  <conditionalFormatting sqref="E7">
    <cfRule type="cellIs" dxfId="37" priority="3" stopIfTrue="1" operator="greaterThan">
      <formula>$E$2</formula>
    </cfRule>
  </conditionalFormatting>
  <conditionalFormatting sqref="F7">
    <cfRule type="cellIs" dxfId="36" priority="4" stopIfTrue="1" operator="greaterThan">
      <formula>$F$2</formula>
    </cfRule>
  </conditionalFormatting>
  <conditionalFormatting sqref="G7">
    <cfRule type="cellIs" dxfId="35" priority="5" stopIfTrue="1" operator="greaterThan">
      <formula>$G$2</formula>
    </cfRule>
  </conditionalFormatting>
  <pageMargins left="0.78740157480314965" right="0.78740157480314965" top="0.98425196850393704" bottom="0.98425196850393704" header="0.51181102362204722" footer="0.51181102362204722"/>
  <headerFooter alignWithMargins="0"/>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Y11"/>
  <sheetViews>
    <sheetView zoomScale="90" zoomScaleNormal="90" zoomScalePageLayoutView="90" workbookViewId="0">
      <selection activeCell="O24" sqref="O24"/>
    </sheetView>
  </sheetViews>
  <sheetFormatPr baseColWidth="10" defaultColWidth="8.83203125" defaultRowHeight="12"/>
  <cols>
    <col min="1" max="1" width="11.33203125" customWidth="1"/>
    <col min="2" max="2" width="37.6640625" customWidth="1"/>
    <col min="3" max="3" width="9.1640625" bestFit="1" customWidth="1"/>
    <col min="4" max="4" width="10.33203125" style="149" customWidth="1"/>
    <col min="5" max="5" width="34.5" customWidth="1"/>
    <col min="6" max="6" width="19.83203125" style="18" customWidth="1"/>
    <col min="7" max="7" width="13" style="22" customWidth="1"/>
    <col min="8" max="8" width="13" style="18" customWidth="1"/>
    <col min="9" max="9" width="13" style="22" customWidth="1"/>
    <col min="10" max="10" width="13" style="18" customWidth="1"/>
    <col min="11" max="11" width="13" style="22" customWidth="1"/>
    <col min="12" max="12" width="13" style="18" customWidth="1"/>
    <col min="13" max="13" width="13" style="306" customWidth="1"/>
    <col min="14" max="14" width="13" style="18" customWidth="1"/>
    <col min="15" max="15" width="13" style="306" customWidth="1"/>
    <col min="16" max="16" width="13" style="18" customWidth="1"/>
    <col min="17" max="17" width="13" style="306" customWidth="1"/>
    <col min="18" max="18" width="13" style="18" customWidth="1"/>
    <col min="19" max="19" width="13" style="306" customWidth="1"/>
    <col min="20" max="20" width="13" style="18" customWidth="1"/>
    <col min="21" max="21" width="17.1640625" customWidth="1"/>
    <col min="22" max="22" width="13" customWidth="1"/>
  </cols>
  <sheetData>
    <row r="1" spans="1:25" s="17" customFormat="1" ht="18.75" customHeight="1">
      <c r="A1" s="424" t="s">
        <v>360</v>
      </c>
      <c r="B1" s="424"/>
      <c r="C1" s="424"/>
      <c r="D1" s="424"/>
      <c r="E1" s="424"/>
      <c r="F1" s="488" t="s">
        <v>361</v>
      </c>
      <c r="G1" s="412" t="s">
        <v>362</v>
      </c>
      <c r="H1" s="425"/>
      <c r="I1" s="425"/>
      <c r="J1" s="425"/>
      <c r="K1" s="425"/>
      <c r="L1" s="425"/>
      <c r="M1" s="425"/>
      <c r="N1" s="425"/>
      <c r="O1" s="425"/>
      <c r="P1" s="425"/>
      <c r="Q1" s="425"/>
      <c r="R1" s="425"/>
      <c r="S1" s="425"/>
      <c r="T1" s="413"/>
      <c r="U1" s="424" t="s">
        <v>309</v>
      </c>
      <c r="V1" s="424" t="s">
        <v>310</v>
      </c>
      <c r="W1" s="418" t="s">
        <v>348</v>
      </c>
      <c r="X1" s="418" t="s">
        <v>349</v>
      </c>
      <c r="Y1" s="16"/>
    </row>
    <row r="2" spans="1:25" s="17" customFormat="1" ht="18.75" customHeight="1">
      <c r="A2" s="416" t="s">
        <v>311</v>
      </c>
      <c r="B2" s="416" t="s">
        <v>796</v>
      </c>
      <c r="C2" s="416" t="s">
        <v>797</v>
      </c>
      <c r="D2" s="416" t="s">
        <v>798</v>
      </c>
      <c r="E2" s="416" t="s">
        <v>799</v>
      </c>
      <c r="F2" s="539"/>
      <c r="G2" s="412" t="s">
        <v>800</v>
      </c>
      <c r="H2" s="413"/>
      <c r="I2" s="412" t="s">
        <v>588</v>
      </c>
      <c r="J2" s="413"/>
      <c r="K2" s="412" t="s">
        <v>589</v>
      </c>
      <c r="L2" s="413"/>
      <c r="M2" s="540" t="s">
        <v>299</v>
      </c>
      <c r="N2" s="541"/>
      <c r="O2" s="540" t="s">
        <v>590</v>
      </c>
      <c r="P2" s="541"/>
      <c r="Q2" s="540" t="s">
        <v>300</v>
      </c>
      <c r="R2" s="541"/>
      <c r="S2" s="540" t="s">
        <v>298</v>
      </c>
      <c r="T2" s="541"/>
      <c r="U2" s="416"/>
      <c r="V2" s="416"/>
      <c r="W2" s="416"/>
      <c r="X2" s="416"/>
      <c r="Y2" s="16"/>
    </row>
    <row r="3" spans="1:25" s="17" customFormat="1" ht="37" thickBot="1">
      <c r="A3" s="417"/>
      <c r="B3" s="417"/>
      <c r="C3" s="417"/>
      <c r="D3" s="417"/>
      <c r="E3" s="417"/>
      <c r="F3" s="489"/>
      <c r="G3" s="154" t="s">
        <v>408</v>
      </c>
      <c r="H3" s="288" t="s">
        <v>587</v>
      </c>
      <c r="I3" s="154" t="s">
        <v>408</v>
      </c>
      <c r="J3" s="288" t="s">
        <v>587</v>
      </c>
      <c r="K3" s="154" t="s">
        <v>408</v>
      </c>
      <c r="L3" s="288" t="s">
        <v>587</v>
      </c>
      <c r="M3" s="288" t="s">
        <v>408</v>
      </c>
      <c r="N3" s="288" t="s">
        <v>587</v>
      </c>
      <c r="O3" s="288" t="s">
        <v>408</v>
      </c>
      <c r="P3" s="288" t="s">
        <v>587</v>
      </c>
      <c r="Q3" s="288" t="s">
        <v>408</v>
      </c>
      <c r="R3" s="288" t="s">
        <v>587</v>
      </c>
      <c r="S3" s="288" t="s">
        <v>408</v>
      </c>
      <c r="T3" s="288" t="s">
        <v>587</v>
      </c>
      <c r="U3" s="419"/>
      <c r="V3" s="419"/>
      <c r="W3" s="419"/>
      <c r="X3" s="419"/>
      <c r="Y3" s="16"/>
    </row>
    <row r="4" spans="1:25" ht="239.25" customHeight="1" thickTop="1">
      <c r="A4" s="491" t="str">
        <f>CONCATENATE(Summary!A62,CHAR(10),Summary!A70)</f>
        <v>C. Core Platform Features for Enterprise Use
2. Ability to work offline and then merge changes back into a model</v>
      </c>
      <c r="B4" s="533" t="str">
        <f>Summary!B71</f>
        <v>Support for extraction of partial view of model from repository and reintegration of updated view</v>
      </c>
      <c r="C4" s="533" t="str">
        <f>Summary!A71</f>
        <v>2.1</v>
      </c>
      <c r="D4" s="170"/>
      <c r="E4" s="169" t="s">
        <v>46</v>
      </c>
      <c r="F4" s="432" t="s">
        <v>423</v>
      </c>
      <c r="G4" s="215"/>
      <c r="H4" s="302">
        <v>0</v>
      </c>
      <c r="I4" s="215"/>
      <c r="J4" s="175">
        <v>0</v>
      </c>
      <c r="K4" s="215"/>
      <c r="L4" s="175">
        <v>0</v>
      </c>
      <c r="M4" s="303"/>
      <c r="N4" s="175">
        <v>0</v>
      </c>
      <c r="O4" s="303"/>
      <c r="P4" s="175">
        <v>0</v>
      </c>
      <c r="Q4" s="303"/>
      <c r="R4" s="175">
        <v>0</v>
      </c>
      <c r="S4" s="303"/>
      <c r="T4" s="175">
        <v>0</v>
      </c>
      <c r="U4" s="177">
        <f t="shared" ref="U4:U11" si="0">IF(E4="", "", IF(OR(H4="", H4="?", J4="?", L4="?", N4="?", P4="?", R4="?", T4="?"), "?", H4+J4+L4+N4+P4+R4+T4))</f>
        <v>0</v>
      </c>
      <c r="V4" s="34"/>
      <c r="W4" s="531">
        <f>SUMIF(D4:D6,"&lt;=5",U4:U6)</f>
        <v>0</v>
      </c>
      <c r="X4" s="531">
        <f>SUM(U4:U6)</f>
        <v>0</v>
      </c>
    </row>
    <row r="5" spans="1:25" ht="14">
      <c r="A5" s="535"/>
      <c r="B5" s="537"/>
      <c r="C5" s="537"/>
      <c r="D5" s="148"/>
      <c r="E5" s="60"/>
      <c r="F5" s="428"/>
      <c r="G5" s="210"/>
      <c r="H5" s="175"/>
      <c r="I5" s="210"/>
      <c r="J5" s="175"/>
      <c r="K5" s="210"/>
      <c r="L5" s="175"/>
      <c r="M5" s="304"/>
      <c r="N5" s="175"/>
      <c r="O5" s="304"/>
      <c r="P5" s="175"/>
      <c r="Q5" s="304"/>
      <c r="R5" s="175"/>
      <c r="S5" s="304"/>
      <c r="T5" s="175"/>
      <c r="U5" s="177" t="str">
        <f t="shared" si="0"/>
        <v/>
      </c>
      <c r="V5" s="20"/>
      <c r="W5" s="531"/>
      <c r="X5" s="531"/>
    </row>
    <row r="6" spans="1:25" ht="15" thickBot="1">
      <c r="A6" s="535"/>
      <c r="B6" s="534"/>
      <c r="C6" s="534"/>
      <c r="D6" s="150"/>
      <c r="E6" s="151"/>
      <c r="F6" s="429"/>
      <c r="G6" s="212"/>
      <c r="H6" s="176"/>
      <c r="I6" s="212"/>
      <c r="J6" s="176"/>
      <c r="K6" s="212"/>
      <c r="L6" s="176"/>
      <c r="M6" s="305"/>
      <c r="N6" s="176"/>
      <c r="O6" s="305"/>
      <c r="P6" s="176"/>
      <c r="Q6" s="305"/>
      <c r="R6" s="176"/>
      <c r="S6" s="305"/>
      <c r="T6" s="176"/>
      <c r="U6" s="178" t="str">
        <f t="shared" si="0"/>
        <v/>
      </c>
      <c r="V6" s="31"/>
      <c r="W6" s="532"/>
      <c r="X6" s="532"/>
    </row>
    <row r="7" spans="1:25" ht="72">
      <c r="A7" s="535"/>
      <c r="B7" s="533" t="str">
        <f>Summary!B72</f>
        <v>Tools built on MP must be usable without network connection</v>
      </c>
      <c r="C7" s="533" t="str">
        <f>Summary!A72</f>
        <v>2.2 a)</v>
      </c>
      <c r="D7" s="170"/>
      <c r="E7" s="218" t="s">
        <v>34</v>
      </c>
      <c r="F7" s="432" t="s">
        <v>87</v>
      </c>
      <c r="G7" s="215"/>
      <c r="H7" s="302">
        <v>0</v>
      </c>
      <c r="I7" s="215"/>
      <c r="J7" s="302">
        <v>0</v>
      </c>
      <c r="K7" s="215"/>
      <c r="L7" s="302">
        <v>0</v>
      </c>
      <c r="M7" s="303"/>
      <c r="N7" s="302">
        <v>0</v>
      </c>
      <c r="O7" s="303"/>
      <c r="P7" s="302">
        <v>0</v>
      </c>
      <c r="Q7" s="303"/>
      <c r="R7" s="302">
        <v>0</v>
      </c>
      <c r="S7" s="303"/>
      <c r="T7" s="302">
        <v>0</v>
      </c>
      <c r="U7" s="177">
        <f t="shared" si="0"/>
        <v>0</v>
      </c>
      <c r="V7" s="34"/>
      <c r="W7" s="531">
        <f>SUMIF(D7:D8,"&lt;=5",U7:U8)</f>
        <v>0</v>
      </c>
      <c r="X7" s="531">
        <f>SUM(U7:U8)</f>
        <v>0</v>
      </c>
    </row>
    <row r="8" spans="1:25" ht="15" customHeight="1" thickBot="1">
      <c r="A8" s="535"/>
      <c r="B8" s="534"/>
      <c r="C8" s="534"/>
      <c r="D8" s="150"/>
      <c r="E8" s="151"/>
      <c r="F8" s="429"/>
      <c r="G8" s="212"/>
      <c r="H8" s="176"/>
      <c r="I8" s="212"/>
      <c r="J8" s="176"/>
      <c r="K8" s="212"/>
      <c r="L8" s="176"/>
      <c r="M8" s="305"/>
      <c r="N8" s="176"/>
      <c r="O8" s="305"/>
      <c r="P8" s="176"/>
      <c r="Q8" s="305"/>
      <c r="R8" s="176"/>
      <c r="S8" s="305"/>
      <c r="T8" s="176"/>
      <c r="U8" s="178" t="str">
        <f t="shared" si="0"/>
        <v/>
      </c>
      <c r="V8" s="31"/>
      <c r="W8" s="532"/>
      <c r="X8" s="532"/>
    </row>
    <row r="9" spans="1:25" ht="244.5" customHeight="1">
      <c r="A9" s="535"/>
      <c r="B9" s="537" t="str">
        <f>Summary!B73</f>
        <v>Extracted partial model view must be usable offline</v>
      </c>
      <c r="C9" s="537" t="str">
        <f>Summary!A73</f>
        <v>2.2 b)</v>
      </c>
      <c r="D9" s="148"/>
      <c r="E9" s="60" t="s">
        <v>46</v>
      </c>
      <c r="F9" s="428" t="s">
        <v>423</v>
      </c>
      <c r="G9" s="210"/>
      <c r="H9" s="175">
        <v>0</v>
      </c>
      <c r="I9" s="210"/>
      <c r="J9" s="175">
        <v>0</v>
      </c>
      <c r="K9" s="210"/>
      <c r="L9" s="175">
        <v>0</v>
      </c>
      <c r="M9" s="304"/>
      <c r="N9" s="175">
        <v>0</v>
      </c>
      <c r="O9" s="304"/>
      <c r="P9" s="175">
        <v>0</v>
      </c>
      <c r="Q9" s="304"/>
      <c r="R9" s="175">
        <v>0</v>
      </c>
      <c r="S9" s="304"/>
      <c r="T9" s="175">
        <v>0</v>
      </c>
      <c r="U9" s="177">
        <f t="shared" si="0"/>
        <v>0</v>
      </c>
      <c r="V9" s="20"/>
      <c r="W9" s="531">
        <f>SUMIF(D9:D11,"&lt;=5",U9:U11)</f>
        <v>0</v>
      </c>
      <c r="X9" s="531">
        <f>SUM(U9:U11)</f>
        <v>0</v>
      </c>
    </row>
    <row r="10" spans="1:25" ht="14">
      <c r="A10" s="535"/>
      <c r="B10" s="537"/>
      <c r="C10" s="537"/>
      <c r="D10" s="148"/>
      <c r="E10" s="60"/>
      <c r="F10" s="428"/>
      <c r="G10" s="210"/>
      <c r="H10" s="175"/>
      <c r="I10" s="210"/>
      <c r="J10" s="175"/>
      <c r="K10" s="210"/>
      <c r="L10" s="175"/>
      <c r="M10" s="304"/>
      <c r="N10" s="175"/>
      <c r="O10" s="304"/>
      <c r="P10" s="175"/>
      <c r="Q10" s="304"/>
      <c r="R10" s="175"/>
      <c r="S10" s="304"/>
      <c r="T10" s="175"/>
      <c r="U10" s="177" t="str">
        <f t="shared" si="0"/>
        <v/>
      </c>
      <c r="V10" s="20"/>
      <c r="W10" s="531"/>
      <c r="X10" s="531"/>
    </row>
    <row r="11" spans="1:25" ht="15" thickBot="1">
      <c r="A11" s="536"/>
      <c r="B11" s="534"/>
      <c r="C11" s="534"/>
      <c r="D11" s="150"/>
      <c r="E11" s="151"/>
      <c r="F11" s="429"/>
      <c r="G11" s="212"/>
      <c r="H11" s="176"/>
      <c r="I11" s="212"/>
      <c r="J11" s="176"/>
      <c r="K11" s="212"/>
      <c r="L11" s="176"/>
      <c r="M11" s="305"/>
      <c r="N11" s="176"/>
      <c r="O11" s="305"/>
      <c r="P11" s="176"/>
      <c r="Q11" s="305"/>
      <c r="R11" s="176"/>
      <c r="S11" s="305"/>
      <c r="T11" s="176"/>
      <c r="U11" s="178" t="str">
        <f t="shared" si="0"/>
        <v/>
      </c>
      <c r="V11" s="31"/>
      <c r="W11" s="532"/>
      <c r="X11" s="532"/>
    </row>
  </sheetData>
  <sheetCalcPr fullCalcOnLoad="1"/>
  <mergeCells count="35">
    <mergeCell ref="A1:E1"/>
    <mergeCell ref="F1:F3"/>
    <mergeCell ref="U1:U3"/>
    <mergeCell ref="G1:T1"/>
    <mergeCell ref="G2:H2"/>
    <mergeCell ref="S2:T2"/>
    <mergeCell ref="Q2:R2"/>
    <mergeCell ref="C2:C3"/>
    <mergeCell ref="D2:D3"/>
    <mergeCell ref="A2:A3"/>
    <mergeCell ref="O2:P2"/>
    <mergeCell ref="A4:A11"/>
    <mergeCell ref="B4:B6"/>
    <mergeCell ref="I2:J2"/>
    <mergeCell ref="K2:L2"/>
    <mergeCell ref="E2:E3"/>
    <mergeCell ref="C9:C11"/>
    <mergeCell ref="F7:F8"/>
    <mergeCell ref="C4:C6"/>
    <mergeCell ref="F4:F6"/>
    <mergeCell ref="B7:B8"/>
    <mergeCell ref="C7:C8"/>
    <mergeCell ref="B9:B11"/>
    <mergeCell ref="M2:N2"/>
    <mergeCell ref="F9:F11"/>
    <mergeCell ref="B2:B3"/>
    <mergeCell ref="X7:X8"/>
    <mergeCell ref="X9:X11"/>
    <mergeCell ref="W9:W11"/>
    <mergeCell ref="V1:V3"/>
    <mergeCell ref="X1:X3"/>
    <mergeCell ref="W1:W3"/>
    <mergeCell ref="X4:X6"/>
    <mergeCell ref="W7:W8"/>
    <mergeCell ref="W4:W6"/>
  </mergeCells>
  <phoneticPr fontId="10" type="noConversion"/>
  <conditionalFormatting sqref="A1:AA996">
    <cfRule type="cellIs" dxfId="25" priority="3" operator="equal">
      <formula>"?"</formula>
    </cfRule>
  </conditionalFormatting>
  <conditionalFormatting sqref="E7">
    <cfRule type="cellIs" dxfId="24" priority="2" operator="equal">
      <formula>"?"</formula>
    </cfRule>
  </conditionalFormatting>
  <conditionalFormatting sqref="E7">
    <cfRule type="cellIs" dxfId="23"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Y5"/>
  <sheetViews>
    <sheetView zoomScale="80" zoomScaleNormal="80" zoomScalePageLayoutView="80" workbookViewId="0">
      <selection activeCell="W6" sqref="W6"/>
    </sheetView>
  </sheetViews>
  <sheetFormatPr baseColWidth="10" defaultColWidth="8.83203125" defaultRowHeight="12"/>
  <cols>
    <col min="1" max="1" width="11.33203125" customWidth="1"/>
    <col min="2" max="2" width="37.6640625" customWidth="1"/>
    <col min="3" max="3" width="9.1640625" bestFit="1" customWidth="1"/>
    <col min="4" max="4" width="10.33203125" style="149" customWidth="1"/>
    <col min="5" max="5" width="34.5" customWidth="1"/>
    <col min="6" max="6" width="19.83203125" style="18" customWidth="1"/>
    <col min="7" max="7" width="13" style="22" customWidth="1"/>
    <col min="8" max="8" width="13" style="18" customWidth="1"/>
    <col min="9" max="9" width="13" style="22" customWidth="1"/>
    <col min="10" max="10" width="13" style="18" customWidth="1"/>
    <col min="11" max="11" width="13" style="22" customWidth="1"/>
    <col min="12" max="12" width="13" style="18" customWidth="1"/>
    <col min="13" max="13" width="13" style="22" customWidth="1"/>
    <col min="14" max="14" width="13" style="18" customWidth="1"/>
    <col min="15" max="15" width="13" style="22" customWidth="1"/>
    <col min="16" max="16" width="13" style="18" customWidth="1"/>
    <col min="17" max="17" width="13" style="22" customWidth="1"/>
    <col min="18" max="18" width="13" style="18" customWidth="1"/>
    <col min="19" max="19" width="13" style="22" customWidth="1"/>
    <col min="20" max="20" width="13" style="18" customWidth="1"/>
    <col min="21" max="21" width="17.1640625" customWidth="1"/>
    <col min="22" max="22" width="13" customWidth="1"/>
  </cols>
  <sheetData>
    <row r="1" spans="1:25" s="17" customFormat="1" ht="18.75" customHeight="1">
      <c r="A1" s="424" t="s">
        <v>360</v>
      </c>
      <c r="B1" s="424"/>
      <c r="C1" s="424"/>
      <c r="D1" s="424"/>
      <c r="E1" s="424"/>
      <c r="F1" s="488" t="s">
        <v>361</v>
      </c>
      <c r="G1" s="412" t="s">
        <v>362</v>
      </c>
      <c r="H1" s="425"/>
      <c r="I1" s="425"/>
      <c r="J1" s="425"/>
      <c r="K1" s="425"/>
      <c r="L1" s="425"/>
      <c r="M1" s="425"/>
      <c r="N1" s="425"/>
      <c r="O1" s="425"/>
      <c r="P1" s="425"/>
      <c r="Q1" s="425"/>
      <c r="R1" s="425"/>
      <c r="S1" s="425"/>
      <c r="T1" s="413"/>
      <c r="U1" s="424" t="s">
        <v>309</v>
      </c>
      <c r="V1" s="424" t="s">
        <v>310</v>
      </c>
      <c r="W1" s="418" t="s">
        <v>348</v>
      </c>
      <c r="X1" s="418" t="s">
        <v>349</v>
      </c>
      <c r="Y1" s="16"/>
    </row>
    <row r="2" spans="1:25" s="17" customFormat="1" ht="18.75" customHeight="1">
      <c r="A2" s="416" t="s">
        <v>311</v>
      </c>
      <c r="B2" s="416" t="s">
        <v>796</v>
      </c>
      <c r="C2" s="416" t="s">
        <v>797</v>
      </c>
      <c r="D2" s="416" t="s">
        <v>798</v>
      </c>
      <c r="E2" s="416" t="s">
        <v>799</v>
      </c>
      <c r="F2" s="539"/>
      <c r="G2" s="412" t="s">
        <v>800</v>
      </c>
      <c r="H2" s="413"/>
      <c r="I2" s="412" t="s">
        <v>588</v>
      </c>
      <c r="J2" s="413"/>
      <c r="K2" s="412" t="s">
        <v>589</v>
      </c>
      <c r="L2" s="413"/>
      <c r="M2" s="412" t="s">
        <v>299</v>
      </c>
      <c r="N2" s="413"/>
      <c r="O2" s="412" t="s">
        <v>590</v>
      </c>
      <c r="P2" s="413"/>
      <c r="Q2" s="412" t="s">
        <v>300</v>
      </c>
      <c r="R2" s="413"/>
      <c r="S2" s="412" t="s">
        <v>298</v>
      </c>
      <c r="T2" s="413"/>
      <c r="U2" s="416"/>
      <c r="V2" s="416"/>
      <c r="W2" s="416"/>
      <c r="X2" s="416"/>
      <c r="Y2" s="16"/>
    </row>
    <row r="3" spans="1:25" s="17" customFormat="1" ht="37" thickBot="1">
      <c r="A3" s="417"/>
      <c r="B3" s="417"/>
      <c r="C3" s="417"/>
      <c r="D3" s="417"/>
      <c r="E3" s="417"/>
      <c r="F3" s="489"/>
      <c r="G3" s="154" t="s">
        <v>408</v>
      </c>
      <c r="H3" s="288" t="s">
        <v>587</v>
      </c>
      <c r="I3" s="154" t="s">
        <v>408</v>
      </c>
      <c r="J3" s="288" t="s">
        <v>587</v>
      </c>
      <c r="K3" s="154" t="s">
        <v>408</v>
      </c>
      <c r="L3" s="288" t="s">
        <v>587</v>
      </c>
      <c r="M3" s="154" t="s">
        <v>408</v>
      </c>
      <c r="N3" s="288" t="s">
        <v>587</v>
      </c>
      <c r="O3" s="154" t="s">
        <v>408</v>
      </c>
      <c r="P3" s="288" t="s">
        <v>587</v>
      </c>
      <c r="Q3" s="154" t="s">
        <v>408</v>
      </c>
      <c r="R3" s="288" t="s">
        <v>587</v>
      </c>
      <c r="S3" s="154" t="s">
        <v>408</v>
      </c>
      <c r="T3" s="288" t="s">
        <v>587</v>
      </c>
      <c r="U3" s="419"/>
      <c r="V3" s="419"/>
      <c r="W3" s="419"/>
      <c r="X3" s="419"/>
      <c r="Y3" s="16"/>
    </row>
    <row r="4" spans="1:25" ht="102" customHeight="1" thickTop="1">
      <c r="A4" s="491" t="str">
        <f>CONCATENATE(Summary!A62,CHAR(10),Summary!A74)</f>
        <v>C. Core Platform Features for Enterprise Use
3. Support for modeling standards and open formats. Lowest denominator is the EObject (Ecore)</v>
      </c>
      <c r="B4" s="538" t="str">
        <f>Summary!B75</f>
        <v>All MP services must support any metamodel implementation based on EObject/Ecore</v>
      </c>
      <c r="C4" s="538" t="str">
        <f>Summary!A75</f>
        <v>3.1</v>
      </c>
      <c r="D4" s="25"/>
      <c r="E4" s="57" t="s">
        <v>34</v>
      </c>
      <c r="F4" s="508" t="s">
        <v>87</v>
      </c>
      <c r="G4" s="207"/>
      <c r="H4" s="311">
        <v>0</v>
      </c>
      <c r="I4" s="207"/>
      <c r="J4" s="311">
        <v>0</v>
      </c>
      <c r="K4" s="207"/>
      <c r="L4" s="311">
        <v>0</v>
      </c>
      <c r="M4" s="207"/>
      <c r="N4" s="311">
        <v>0</v>
      </c>
      <c r="O4" s="207"/>
      <c r="P4" s="311">
        <v>0</v>
      </c>
      <c r="Q4" s="207"/>
      <c r="R4" s="311">
        <v>0</v>
      </c>
      <c r="S4" s="207"/>
      <c r="T4" s="311">
        <v>0</v>
      </c>
      <c r="U4" s="208">
        <f>IF(E4="", "", IF(OR(H4="", H4="?", J4="?", L4="?", N4="?", P4="?", R4="?", T4="?"), "?", H4+J4+L4+N4+P4+R4+T4))</f>
        <v>0</v>
      </c>
      <c r="V4" s="209"/>
      <c r="W4" s="542">
        <f>SUMIF(D4:D5,"&lt;=5",U4:U5)</f>
        <v>0</v>
      </c>
      <c r="X4" s="542">
        <f>SUM(U4:U5)</f>
        <v>0</v>
      </c>
    </row>
    <row r="5" spans="1:25" ht="15" thickBot="1">
      <c r="A5" s="536"/>
      <c r="B5" s="534"/>
      <c r="C5" s="534"/>
      <c r="D5" s="150"/>
      <c r="E5" s="151"/>
      <c r="F5" s="429"/>
      <c r="G5" s="212"/>
      <c r="H5" s="176"/>
      <c r="I5" s="212"/>
      <c r="J5" s="176"/>
      <c r="K5" s="212"/>
      <c r="L5" s="176"/>
      <c r="M5" s="212"/>
      <c r="N5" s="176"/>
      <c r="O5" s="212"/>
      <c r="P5" s="176"/>
      <c r="Q5" s="212"/>
      <c r="R5" s="176"/>
      <c r="S5" s="212"/>
      <c r="T5" s="176"/>
      <c r="U5" s="213" t="str">
        <f>IF(E5="", "", IF(OR(H5="", H5="?", J5="?", L5="?", N5="?", P5="?", R5="?", T5="?"), "?", H5+J5+L5+N5+P5+R5+T5))</f>
        <v/>
      </c>
      <c r="V5" s="214"/>
      <c r="W5" s="543"/>
      <c r="X5" s="543"/>
    </row>
  </sheetData>
  <sheetCalcPr fullCalcOnLoad="1"/>
  <mergeCells count="25">
    <mergeCell ref="A4:A5"/>
    <mergeCell ref="W1:W3"/>
    <mergeCell ref="U1:U3"/>
    <mergeCell ref="F1:F3"/>
    <mergeCell ref="A1:E1"/>
    <mergeCell ref="A2:A3"/>
    <mergeCell ref="B2:B3"/>
    <mergeCell ref="C2:C3"/>
    <mergeCell ref="D2:D3"/>
    <mergeCell ref="B4:B5"/>
    <mergeCell ref="O2:P2"/>
    <mergeCell ref="G1:T1"/>
    <mergeCell ref="Q2:R2"/>
    <mergeCell ref="F4:F5"/>
    <mergeCell ref="E2:E3"/>
    <mergeCell ref="S2:T2"/>
    <mergeCell ref="G2:H2"/>
    <mergeCell ref="C4:C5"/>
    <mergeCell ref="I2:J2"/>
    <mergeCell ref="X4:X5"/>
    <mergeCell ref="V1:V3"/>
    <mergeCell ref="K2:L2"/>
    <mergeCell ref="M2:N2"/>
    <mergeCell ref="X1:X3"/>
    <mergeCell ref="W4:W5"/>
  </mergeCells>
  <phoneticPr fontId="10" type="noConversion"/>
  <conditionalFormatting sqref="A1:AA973">
    <cfRule type="cellIs" dxfId="22" priority="3"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7"/>
  <sheetViews>
    <sheetView topLeftCell="B1" zoomScale="90" zoomScaleNormal="90" zoomScalePageLayoutView="90" workbookViewId="0">
      <selection activeCell="M6" sqref="M6:M7"/>
    </sheetView>
  </sheetViews>
  <sheetFormatPr baseColWidth="10" defaultColWidth="8.83203125" defaultRowHeight="12"/>
  <cols>
    <col min="1" max="1" width="11.33203125" customWidth="1"/>
    <col min="2" max="2" width="37.6640625" customWidth="1"/>
    <col min="3" max="3" width="9.1640625" bestFit="1" customWidth="1"/>
    <col min="4" max="4" width="10.33203125" style="149" customWidth="1"/>
    <col min="5" max="5" width="34.5" customWidth="1"/>
    <col min="6" max="6" width="19.83203125" style="18" customWidth="1"/>
    <col min="7" max="7" width="13" style="22" customWidth="1"/>
    <col min="8" max="8" width="13" style="18" customWidth="1"/>
    <col min="9" max="9" width="13" style="22" customWidth="1"/>
    <col min="10" max="10" width="13" style="18" customWidth="1"/>
    <col min="11" max="11" width="17.1640625" customWidth="1"/>
    <col min="12" max="12" width="13" customWidth="1"/>
  </cols>
  <sheetData>
    <row r="1" spans="1:15" s="17" customFormat="1" ht="18.75" customHeight="1">
      <c r="A1" s="424" t="s">
        <v>360</v>
      </c>
      <c r="B1" s="424"/>
      <c r="C1" s="424"/>
      <c r="D1" s="424"/>
      <c r="E1" s="424"/>
      <c r="F1" s="488" t="s">
        <v>361</v>
      </c>
      <c r="G1" s="540" t="s">
        <v>362</v>
      </c>
      <c r="H1" s="547"/>
      <c r="I1" s="547"/>
      <c r="J1" s="541"/>
      <c r="K1" s="424" t="s">
        <v>309</v>
      </c>
      <c r="L1" s="424" t="s">
        <v>310</v>
      </c>
      <c r="M1" s="418" t="s">
        <v>348</v>
      </c>
      <c r="N1" s="418" t="s">
        <v>349</v>
      </c>
      <c r="O1" s="16"/>
    </row>
    <row r="2" spans="1:15" s="17" customFormat="1" ht="18.75" customHeight="1">
      <c r="A2" s="416" t="s">
        <v>311</v>
      </c>
      <c r="B2" s="416" t="s">
        <v>796</v>
      </c>
      <c r="C2" s="416" t="s">
        <v>797</v>
      </c>
      <c r="D2" s="416" t="s">
        <v>798</v>
      </c>
      <c r="E2" s="416" t="s">
        <v>799</v>
      </c>
      <c r="F2" s="539"/>
      <c r="G2" s="412" t="s">
        <v>800</v>
      </c>
      <c r="H2" s="413"/>
      <c r="I2" s="412" t="s">
        <v>298</v>
      </c>
      <c r="J2" s="541"/>
      <c r="K2" s="416"/>
      <c r="L2" s="416"/>
      <c r="M2" s="416"/>
      <c r="N2" s="416"/>
      <c r="O2" s="16"/>
    </row>
    <row r="3" spans="1:15" s="17" customFormat="1" ht="37" thickBot="1">
      <c r="A3" s="417"/>
      <c r="B3" s="417"/>
      <c r="C3" s="417"/>
      <c r="D3" s="417"/>
      <c r="E3" s="417"/>
      <c r="F3" s="489"/>
      <c r="G3" s="154" t="s">
        <v>408</v>
      </c>
      <c r="H3" s="288" t="s">
        <v>587</v>
      </c>
      <c r="I3" s="154" t="s">
        <v>408</v>
      </c>
      <c r="J3" s="288" t="s">
        <v>587</v>
      </c>
      <c r="K3" s="419"/>
      <c r="L3" s="419"/>
      <c r="M3" s="419"/>
      <c r="N3" s="419"/>
      <c r="O3" s="16"/>
    </row>
    <row r="4" spans="1:15" ht="37" thickTop="1">
      <c r="A4" s="535" t="str">
        <f>CONCATENATE(Summary!A62,CHAR(10),Summary!A76)</f>
        <v>C. Core Platform Features for Enterprise Use
4. End-to-End project support from business architecture to code and testing</v>
      </c>
      <c r="B4" s="533" t="str">
        <f>Summary!B77</f>
        <v>Support for different types of models during different steps of the software development lifecycle</v>
      </c>
      <c r="C4" s="533" t="str">
        <f>Summary!A77</f>
        <v>4.1 a)</v>
      </c>
      <c r="D4" s="170"/>
      <c r="E4" s="169" t="s">
        <v>49</v>
      </c>
      <c r="F4" s="544" t="s">
        <v>423</v>
      </c>
      <c r="G4" s="216"/>
      <c r="H4" s="307">
        <v>0</v>
      </c>
      <c r="I4" s="216"/>
      <c r="J4" s="307">
        <v>0</v>
      </c>
      <c r="K4" s="177">
        <f>IF(E4="", "", IF(OR(H4="", H4="?", J4="?"), "?", H4+J4))</f>
        <v>0</v>
      </c>
      <c r="L4" s="34"/>
      <c r="M4" s="531">
        <f>SUMIF(D4:D5,"&lt;=5",K4:K5)</f>
        <v>0</v>
      </c>
      <c r="N4" s="531">
        <f>SUM(K4:K5)</f>
        <v>0</v>
      </c>
    </row>
    <row r="5" spans="1:15" ht="15" customHeight="1" thickBot="1">
      <c r="A5" s="535"/>
      <c r="B5" s="534"/>
      <c r="C5" s="534"/>
      <c r="D5" s="150"/>
      <c r="E5" s="151"/>
      <c r="F5" s="545"/>
      <c r="G5" s="226"/>
      <c r="H5" s="308"/>
      <c r="I5" s="226"/>
      <c r="J5" s="308"/>
      <c r="K5" s="177" t="str">
        <f>IF(E5="", "", IF(OR(H5="", H5="?", J5="?"), "?", H5+J5))</f>
        <v/>
      </c>
      <c r="L5" s="31"/>
      <c r="M5" s="532"/>
      <c r="N5" s="532"/>
    </row>
    <row r="6" spans="1:15">
      <c r="A6" s="535"/>
      <c r="B6" s="537" t="str">
        <f>Summary!B78</f>
        <v>Traceability/impact analysis across different types of models</v>
      </c>
      <c r="C6" s="537" t="str">
        <f>Summary!A78</f>
        <v>4.1 b)</v>
      </c>
      <c r="D6" s="148"/>
      <c r="E6" s="60" t="s">
        <v>48</v>
      </c>
      <c r="F6" s="546" t="s">
        <v>423</v>
      </c>
      <c r="G6" s="217"/>
      <c r="H6" s="309">
        <v>0</v>
      </c>
      <c r="I6" s="217"/>
      <c r="J6" s="309">
        <v>0</v>
      </c>
      <c r="K6" s="177">
        <f>IF(E6="", "", IF(OR(H6="", H6="?", J6="?"), "?", H6+J6))</f>
        <v>0</v>
      </c>
      <c r="L6" s="20"/>
      <c r="M6" s="531">
        <f>SUMIF(D6:D7,"&lt;=5",K6:K7)</f>
        <v>0</v>
      </c>
      <c r="N6" s="531">
        <f>SUM(K6:K7)</f>
        <v>0</v>
      </c>
    </row>
    <row r="7" spans="1:15" ht="13" thickBot="1">
      <c r="A7" s="536"/>
      <c r="B7" s="534"/>
      <c r="C7" s="534"/>
      <c r="D7" s="150"/>
      <c r="E7" s="151"/>
      <c r="F7" s="545"/>
      <c r="G7" s="226"/>
      <c r="H7" s="308"/>
      <c r="I7" s="226"/>
      <c r="J7" s="308"/>
      <c r="K7" s="178" t="str">
        <f>IF(E7="", "", IF(OR(H7="", H7="?",#REF!= "?",#REF!= "?",#REF!= "?",#REF!= "?",#REF!= "?", J7="?"), "?", H7+#REF!+#REF!+#REF!+#REF!+#REF!+J7))</f>
        <v/>
      </c>
      <c r="L7" s="31"/>
      <c r="M7" s="532"/>
      <c r="N7" s="532"/>
    </row>
  </sheetData>
  <sheetCalcPr fullCalcOnLoad="1"/>
  <mergeCells count="25">
    <mergeCell ref="N1:N3"/>
    <mergeCell ref="A2:A3"/>
    <mergeCell ref="B2:B3"/>
    <mergeCell ref="C2:C3"/>
    <mergeCell ref="D2:D3"/>
    <mergeCell ref="E2:E3"/>
    <mergeCell ref="G2:H2"/>
    <mergeCell ref="A1:E1"/>
    <mergeCell ref="M1:M3"/>
    <mergeCell ref="A4:A7"/>
    <mergeCell ref="F1:F3"/>
    <mergeCell ref="K1:K3"/>
    <mergeCell ref="L1:L3"/>
    <mergeCell ref="G1:J1"/>
    <mergeCell ref="I2:J2"/>
    <mergeCell ref="N6:N7"/>
    <mergeCell ref="B6:B7"/>
    <mergeCell ref="N4:N5"/>
    <mergeCell ref="B4:B5"/>
    <mergeCell ref="C4:C5"/>
    <mergeCell ref="F4:F5"/>
    <mergeCell ref="M4:M5"/>
    <mergeCell ref="C6:C7"/>
    <mergeCell ref="F6:F7"/>
    <mergeCell ref="M6:M7"/>
  </mergeCells>
  <phoneticPr fontId="10" type="noConversion"/>
  <conditionalFormatting sqref="H2:J988 A1:G988 K1:Q988">
    <cfRule type="cellIs" dxfId="21"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AF58"/>
  <sheetViews>
    <sheetView topLeftCell="A15" zoomScale="75" zoomScaleNormal="80" zoomScalePageLayoutView="80" workbookViewId="0">
      <selection activeCell="E22" sqref="E22"/>
    </sheetView>
  </sheetViews>
  <sheetFormatPr baseColWidth="10" defaultColWidth="8.83203125" defaultRowHeight="12"/>
  <cols>
    <col min="1" max="1" width="11.33203125" customWidth="1"/>
    <col min="2" max="2" width="37.6640625" customWidth="1"/>
    <col min="3" max="3" width="9.5" bestFit="1" customWidth="1"/>
    <col min="4" max="4" width="9.83203125" style="149" bestFit="1" customWidth="1"/>
    <col min="5" max="5" width="16.5" style="149" customWidth="1"/>
    <col min="6" max="6" width="34.5" customWidth="1"/>
    <col min="7" max="7" width="19.83203125" customWidth="1"/>
    <col min="8" max="8" width="40.83203125" style="22" customWidth="1"/>
    <col min="9" max="9" width="8.6640625" style="18" customWidth="1"/>
    <col min="10" max="10" width="34.83203125" style="22" bestFit="1" customWidth="1"/>
    <col min="11" max="11" width="8.6640625" style="18" customWidth="1"/>
    <col min="12" max="12" width="8.6640625" style="22" customWidth="1"/>
    <col min="13" max="13" width="8.6640625" style="18" customWidth="1"/>
    <col min="14" max="14" width="32.5" style="22" customWidth="1"/>
    <col min="15" max="15" width="8.6640625" style="18" customWidth="1"/>
    <col min="16" max="16" width="31.5" style="22" customWidth="1"/>
    <col min="17" max="17" width="8.6640625" style="18" customWidth="1"/>
    <col min="18" max="18" width="8.6640625" style="22" customWidth="1"/>
    <col min="19" max="19" width="8.6640625" style="18" customWidth="1"/>
    <col min="20" max="20" width="24.1640625" style="22" bestFit="1" customWidth="1"/>
    <col min="21" max="21" width="8.6640625" style="18" customWidth="1"/>
    <col min="22" max="22" width="17.1640625" customWidth="1"/>
    <col min="23" max="23" width="19.33203125" customWidth="1"/>
    <col min="24" max="29" width="13" customWidth="1"/>
  </cols>
  <sheetData>
    <row r="1" spans="1:32" s="56" customFormat="1" ht="18.75" customHeight="1">
      <c r="A1" s="424" t="s">
        <v>360</v>
      </c>
      <c r="B1" s="424"/>
      <c r="C1" s="424"/>
      <c r="D1" s="424"/>
      <c r="E1" s="424"/>
      <c r="F1" s="424"/>
      <c r="G1" s="416" t="s">
        <v>361</v>
      </c>
      <c r="H1" s="412" t="s">
        <v>362</v>
      </c>
      <c r="I1" s="425"/>
      <c r="J1" s="425"/>
      <c r="K1" s="425"/>
      <c r="L1" s="425"/>
      <c r="M1" s="425"/>
      <c r="N1" s="425"/>
      <c r="O1" s="425"/>
      <c r="P1" s="425"/>
      <c r="Q1" s="425"/>
      <c r="R1" s="425"/>
      <c r="S1" s="425"/>
      <c r="T1" s="425"/>
      <c r="U1" s="413"/>
      <c r="V1" s="424" t="s">
        <v>309</v>
      </c>
      <c r="W1" s="424" t="s">
        <v>310</v>
      </c>
      <c r="X1" s="420" t="s">
        <v>347</v>
      </c>
      <c r="Y1" s="420" t="s">
        <v>346</v>
      </c>
      <c r="Z1" s="420" t="s">
        <v>345</v>
      </c>
      <c r="AA1" s="420" t="s">
        <v>350</v>
      </c>
      <c r="AB1" s="420" t="s">
        <v>344</v>
      </c>
      <c r="AC1" s="420" t="s">
        <v>343</v>
      </c>
      <c r="AD1" s="418" t="s">
        <v>348</v>
      </c>
      <c r="AE1" s="418" t="s">
        <v>349</v>
      </c>
      <c r="AF1" s="55"/>
    </row>
    <row r="2" spans="1:32" s="56" customFormat="1" ht="18.75" customHeight="1">
      <c r="A2" s="416" t="s">
        <v>311</v>
      </c>
      <c r="B2" s="416" t="s">
        <v>796</v>
      </c>
      <c r="C2" s="416" t="s">
        <v>797</v>
      </c>
      <c r="D2" s="416" t="s">
        <v>798</v>
      </c>
      <c r="E2" s="420" t="s">
        <v>334</v>
      </c>
      <c r="F2" s="416" t="s">
        <v>799</v>
      </c>
      <c r="G2" s="422"/>
      <c r="H2" s="412" t="s">
        <v>800</v>
      </c>
      <c r="I2" s="413"/>
      <c r="J2" s="412" t="s">
        <v>588</v>
      </c>
      <c r="K2" s="413"/>
      <c r="L2" s="412" t="s">
        <v>589</v>
      </c>
      <c r="M2" s="413"/>
      <c r="N2" s="412" t="s">
        <v>299</v>
      </c>
      <c r="O2" s="413"/>
      <c r="P2" s="412" t="s">
        <v>590</v>
      </c>
      <c r="Q2" s="413"/>
      <c r="R2" s="412" t="s">
        <v>300</v>
      </c>
      <c r="S2" s="413"/>
      <c r="T2" s="412" t="s">
        <v>298</v>
      </c>
      <c r="U2" s="413"/>
      <c r="V2" s="416"/>
      <c r="W2" s="416"/>
      <c r="X2" s="421"/>
      <c r="Y2" s="421"/>
      <c r="Z2" s="421"/>
      <c r="AA2" s="421"/>
      <c r="AB2" s="421"/>
      <c r="AC2" s="421"/>
      <c r="AD2" s="416"/>
      <c r="AE2" s="416"/>
      <c r="AF2" s="55"/>
    </row>
    <row r="3" spans="1:32" s="56" customFormat="1" ht="55" thickBot="1">
      <c r="A3" s="422"/>
      <c r="B3" s="422"/>
      <c r="C3" s="422"/>
      <c r="D3" s="422"/>
      <c r="E3" s="548"/>
      <c r="F3" s="422"/>
      <c r="G3" s="422"/>
      <c r="H3" s="172" t="s">
        <v>408</v>
      </c>
      <c r="I3" s="312" t="s">
        <v>587</v>
      </c>
      <c r="J3" s="172" t="s">
        <v>408</v>
      </c>
      <c r="K3" s="312" t="s">
        <v>587</v>
      </c>
      <c r="L3" s="172" t="s">
        <v>408</v>
      </c>
      <c r="M3" s="312" t="s">
        <v>587</v>
      </c>
      <c r="N3" s="172" t="s">
        <v>408</v>
      </c>
      <c r="O3" s="312" t="s">
        <v>587</v>
      </c>
      <c r="P3" s="172" t="s">
        <v>408</v>
      </c>
      <c r="Q3" s="312" t="s">
        <v>587</v>
      </c>
      <c r="R3" s="172" t="s">
        <v>408</v>
      </c>
      <c r="S3" s="312" t="s">
        <v>587</v>
      </c>
      <c r="T3" s="172" t="s">
        <v>408</v>
      </c>
      <c r="U3" s="312" t="s">
        <v>587</v>
      </c>
      <c r="V3" s="416"/>
      <c r="W3" s="416"/>
      <c r="X3" s="415"/>
      <c r="Y3" s="415"/>
      <c r="Z3" s="415"/>
      <c r="AA3" s="415"/>
      <c r="AB3" s="415"/>
      <c r="AC3" s="415"/>
      <c r="AD3" s="419"/>
      <c r="AE3" s="419"/>
      <c r="AF3" s="55"/>
    </row>
    <row r="4" spans="1:32" ht="15" customHeight="1" thickTop="1">
      <c r="A4" s="491" t="str">
        <f>CONCATENATE(Summary!A79,CHAR(10),Summary!A80)</f>
        <v>D. Flexible Content Support
1. General purpose models based on industry standards like UML, BPMN and SysML</v>
      </c>
      <c r="B4" s="549" t="str">
        <f>Summary!B81</f>
        <v>Out of the box support of industry standards UML, BPMN and SysML</v>
      </c>
      <c r="C4" s="549" t="str">
        <f>Summary!A81</f>
        <v>1.1 a)</v>
      </c>
      <c r="D4" s="157"/>
      <c r="E4" s="157"/>
      <c r="F4" s="157" t="s">
        <v>566</v>
      </c>
      <c r="G4" s="157"/>
      <c r="H4" s="157"/>
      <c r="I4" s="313"/>
      <c r="J4" s="157"/>
      <c r="K4" s="313"/>
      <c r="L4" s="157"/>
      <c r="M4" s="313"/>
      <c r="N4" s="157"/>
      <c r="O4" s="313"/>
      <c r="P4" s="157"/>
      <c r="Q4" s="313"/>
      <c r="R4" s="157"/>
      <c r="S4" s="313"/>
      <c r="T4" s="157"/>
      <c r="U4" s="313"/>
      <c r="V4" s="157"/>
      <c r="W4" s="157"/>
      <c r="X4" s="157"/>
      <c r="Y4" s="157"/>
      <c r="Z4" s="157"/>
      <c r="AA4" s="157"/>
      <c r="AB4" s="157"/>
      <c r="AC4" s="157"/>
      <c r="AD4" s="157"/>
      <c r="AE4" s="157"/>
    </row>
    <row r="5" spans="1:32" ht="14">
      <c r="A5" s="535"/>
      <c r="B5" s="550"/>
      <c r="C5" s="550"/>
      <c r="D5" s="158"/>
      <c r="E5" s="158"/>
      <c r="F5" s="234" t="s">
        <v>548</v>
      </c>
      <c r="G5" s="158"/>
      <c r="H5" s="158"/>
      <c r="I5" s="233"/>
      <c r="J5" s="158"/>
      <c r="K5" s="233"/>
      <c r="L5" s="158"/>
      <c r="M5" s="233"/>
      <c r="N5" s="158"/>
      <c r="O5" s="233"/>
      <c r="P5" s="158"/>
      <c r="Q5" s="233"/>
      <c r="R5" s="158"/>
      <c r="S5" s="233"/>
      <c r="T5" s="158"/>
      <c r="U5" s="233"/>
      <c r="V5" s="158"/>
      <c r="W5" s="158"/>
      <c r="X5" s="158"/>
      <c r="Y5" s="158"/>
      <c r="Z5" s="158"/>
      <c r="AA5" s="158"/>
      <c r="AB5" s="158"/>
      <c r="AC5" s="158"/>
      <c r="AD5" s="158"/>
      <c r="AE5" s="158"/>
    </row>
    <row r="6" spans="1:32" ht="45" customHeight="1">
      <c r="A6" s="535"/>
      <c r="B6" s="550"/>
      <c r="C6" s="550"/>
      <c r="D6" s="334" t="s">
        <v>111</v>
      </c>
      <c r="E6" s="27"/>
      <c r="F6" s="64" t="s">
        <v>549</v>
      </c>
      <c r="G6" s="427" t="s">
        <v>550</v>
      </c>
      <c r="H6" s="247" t="s">
        <v>551</v>
      </c>
      <c r="I6" s="314">
        <v>2</v>
      </c>
      <c r="J6" s="247"/>
      <c r="K6" s="314"/>
      <c r="L6" s="247"/>
      <c r="M6" s="314"/>
      <c r="N6" s="247"/>
      <c r="O6" s="314"/>
      <c r="P6" s="247"/>
      <c r="Q6" s="314"/>
      <c r="R6" s="247"/>
      <c r="S6" s="314"/>
      <c r="T6" s="247"/>
      <c r="U6" s="314">
        <v>2</v>
      </c>
      <c r="V6" s="177">
        <f>IF(F6="", "", IF(OR(I6="", I6="?", K6="?", M6="?", O6="?", Q6="?", S6="?", U6="?"), "?", I6+K6+M6+O6+Q6+S6+U6))</f>
        <v>4</v>
      </c>
      <c r="W6" s="20"/>
      <c r="X6" s="445">
        <f>SUMIF(E6:E8,"1.0M1",V6:V8)</f>
        <v>0</v>
      </c>
      <c r="Y6" s="445">
        <f>SUMIF(E6:E8,"1.0M2",V6:V8)</f>
        <v>0</v>
      </c>
      <c r="Z6" s="445">
        <f>SUMIF(E6:E8,"1.0M3",V6:V8)</f>
        <v>0</v>
      </c>
      <c r="AA6" s="445">
        <f>SUMIF(E6:E8,"1.0",V6:V8)</f>
        <v>0</v>
      </c>
      <c r="AB6" s="445">
        <f>SUMIF(D6:D8,"&lt;=3",V6:V8)</f>
        <v>0</v>
      </c>
      <c r="AC6" s="445">
        <f>SUMIF(D6:D8,"&gt;=4",V6:V8)</f>
        <v>0</v>
      </c>
      <c r="AD6" s="445">
        <f>SUMIF(D6:D8,"&lt;=5",V6:V8)</f>
        <v>0</v>
      </c>
      <c r="AE6" s="445">
        <f>SUM(V6:V8)</f>
        <v>8</v>
      </c>
    </row>
    <row r="7" spans="1:32" ht="42" customHeight="1">
      <c r="A7" s="535"/>
      <c r="B7" s="550"/>
      <c r="C7" s="550"/>
      <c r="D7" s="334" t="s">
        <v>339</v>
      </c>
      <c r="E7" s="27"/>
      <c r="F7" s="64" t="s">
        <v>73</v>
      </c>
      <c r="G7" s="427"/>
      <c r="H7" s="247" t="s">
        <v>370</v>
      </c>
      <c r="I7" s="314">
        <v>4</v>
      </c>
      <c r="J7" s="247"/>
      <c r="K7" s="314"/>
      <c r="L7" s="247"/>
      <c r="M7" s="314"/>
      <c r="N7" s="247"/>
      <c r="O7" s="314"/>
      <c r="P7" s="247"/>
      <c r="Q7" s="314"/>
      <c r="R7" s="247"/>
      <c r="S7" s="314"/>
      <c r="T7" s="247"/>
      <c r="U7" s="314"/>
      <c r="V7" s="177">
        <f>IF(F7="", "", IF(OR(I7="", I7="?", K7="?", M7="?", O7="?", Q7="?", S7="?", U7="?"), "?", I7+K7+M7+O7+Q7+S7+U7))</f>
        <v>4</v>
      </c>
      <c r="W7" s="20"/>
      <c r="X7" s="445"/>
      <c r="Y7" s="445"/>
      <c r="Z7" s="445"/>
      <c r="AA7" s="445"/>
      <c r="AB7" s="445"/>
      <c r="AC7" s="445"/>
      <c r="AD7" s="445"/>
      <c r="AE7" s="445"/>
    </row>
    <row r="8" spans="1:32" ht="14">
      <c r="A8" s="535"/>
      <c r="B8" s="550"/>
      <c r="C8" s="550"/>
      <c r="D8" s="27"/>
      <c r="E8" s="27"/>
      <c r="F8" s="64"/>
      <c r="G8" s="427"/>
      <c r="H8" s="247"/>
      <c r="I8" s="314"/>
      <c r="J8" s="247"/>
      <c r="K8" s="314"/>
      <c r="L8" s="247"/>
      <c r="M8" s="314"/>
      <c r="N8" s="247"/>
      <c r="O8" s="314"/>
      <c r="P8" s="247"/>
      <c r="Q8" s="314"/>
      <c r="R8" s="247"/>
      <c r="S8" s="314"/>
      <c r="T8" s="247"/>
      <c r="U8" s="314"/>
      <c r="V8" s="177" t="str">
        <f>IF(F8="", "", IF(OR(I8="", I8="?", K8="?", M8="?", O8="?", Q8="?", S8="?", U8="?"), "?", I8+K8+M8+O8+Q8+S8+U8))</f>
        <v/>
      </c>
      <c r="W8" s="20"/>
      <c r="X8" s="445"/>
      <c r="Y8" s="445"/>
      <c r="Z8" s="445"/>
      <c r="AA8" s="445"/>
      <c r="AB8" s="445"/>
      <c r="AC8" s="445"/>
      <c r="AD8" s="445"/>
      <c r="AE8" s="445"/>
    </row>
    <row r="9" spans="1:32" ht="14">
      <c r="A9" s="535"/>
      <c r="B9" s="550"/>
      <c r="C9" s="550"/>
      <c r="D9" s="233"/>
      <c r="E9" s="233"/>
      <c r="F9" s="158" t="s">
        <v>552</v>
      </c>
      <c r="G9" s="158"/>
      <c r="H9" s="292"/>
      <c r="I9" s="315"/>
      <c r="J9" s="292"/>
      <c r="K9" s="315"/>
      <c r="L9" s="292"/>
      <c r="M9" s="315"/>
      <c r="N9" s="292"/>
      <c r="O9" s="315"/>
      <c r="P9" s="292"/>
      <c r="Q9" s="315"/>
      <c r="R9" s="292"/>
      <c r="S9" s="315"/>
      <c r="T9" s="292"/>
      <c r="U9" s="315"/>
      <c r="V9" s="158"/>
      <c r="W9" s="158"/>
      <c r="X9" s="158"/>
      <c r="Y9" s="158"/>
      <c r="Z9" s="158"/>
      <c r="AA9" s="158"/>
      <c r="AB9" s="158"/>
      <c r="AC9" s="158"/>
      <c r="AD9" s="158"/>
      <c r="AE9" s="158"/>
    </row>
    <row r="10" spans="1:32" ht="56">
      <c r="A10" s="535"/>
      <c r="B10" s="550"/>
      <c r="C10" s="550"/>
      <c r="D10" s="334" t="s">
        <v>339</v>
      </c>
      <c r="E10" s="27"/>
      <c r="F10" s="60" t="s">
        <v>50</v>
      </c>
      <c r="G10" s="427" t="s">
        <v>52</v>
      </c>
      <c r="H10" s="247" t="s">
        <v>53</v>
      </c>
      <c r="I10" s="314">
        <v>6</v>
      </c>
      <c r="J10" s="247"/>
      <c r="K10" s="314"/>
      <c r="L10" s="247"/>
      <c r="M10" s="314"/>
      <c r="N10" s="247"/>
      <c r="O10" s="314"/>
      <c r="P10" s="247"/>
      <c r="Q10" s="314"/>
      <c r="R10" s="247"/>
      <c r="S10" s="314"/>
      <c r="T10" s="247"/>
      <c r="U10" s="314"/>
      <c r="V10" s="163">
        <f t="shared" ref="V10:V22" si="0">IF(F10="", "", IF(OR(I10="", I10="?", K10="?", M10="?", O10="?", Q10="?", S10="?", U10="?"), "?", I10+K10+M10+O10+Q10+S10+U10))</f>
        <v>6</v>
      </c>
      <c r="W10" s="20"/>
      <c r="X10" s="445">
        <f>SUMIF(E10:E14,"1.0M1",V10:V14)</f>
        <v>0</v>
      </c>
      <c r="Y10" s="445">
        <f>SUMIF(E10:E14,"1.0M2",V10:V14)</f>
        <v>0</v>
      </c>
      <c r="Z10" s="445">
        <f>SUMIF(E10:E14,"1.0M3",V10:V14)</f>
        <v>0</v>
      </c>
      <c r="AA10" s="445">
        <f>SUMIF(E10:E14,"1.0",V10:V14)</f>
        <v>0</v>
      </c>
      <c r="AB10" s="445">
        <f>SUMIF(D10:D14,"&lt;=3",V10:V14)</f>
        <v>0</v>
      </c>
      <c r="AC10" s="445">
        <f>SUMIF(D10:D14,"&gt;=4",V10:V14)</f>
        <v>0</v>
      </c>
      <c r="AD10" s="445">
        <f>SUMIF(D10:D14,"&lt;=5",V10:V14)</f>
        <v>0</v>
      </c>
      <c r="AE10" s="445">
        <f>SUM(V10:V14)</f>
        <v>31</v>
      </c>
    </row>
    <row r="11" spans="1:32" ht="42">
      <c r="A11" s="535"/>
      <c r="B11" s="550"/>
      <c r="C11" s="550"/>
      <c r="D11" s="334" t="s">
        <v>339</v>
      </c>
      <c r="E11" s="27"/>
      <c r="F11" s="60" t="s">
        <v>312</v>
      </c>
      <c r="G11" s="427"/>
      <c r="H11" s="247" t="s">
        <v>554</v>
      </c>
      <c r="I11" s="314">
        <v>1</v>
      </c>
      <c r="J11" s="258"/>
      <c r="K11" s="314"/>
      <c r="L11" s="247"/>
      <c r="M11" s="314"/>
      <c r="N11" s="247"/>
      <c r="O11" s="314"/>
      <c r="P11" s="247"/>
      <c r="Q11" s="314"/>
      <c r="R11" s="247"/>
      <c r="S11" s="314"/>
      <c r="T11" s="247"/>
      <c r="U11" s="314"/>
      <c r="V11" s="163">
        <f t="shared" si="0"/>
        <v>1</v>
      </c>
      <c r="W11" s="20"/>
      <c r="X11" s="445"/>
      <c r="Y11" s="445"/>
      <c r="Z11" s="445"/>
      <c r="AA11" s="445"/>
      <c r="AB11" s="445"/>
      <c r="AC11" s="445"/>
      <c r="AD11" s="445"/>
      <c r="AE11" s="445"/>
    </row>
    <row r="12" spans="1:32" ht="36">
      <c r="A12" s="535"/>
      <c r="B12" s="550"/>
      <c r="C12" s="550"/>
      <c r="D12" s="334" t="s">
        <v>339</v>
      </c>
      <c r="E12" s="27"/>
      <c r="F12" s="60" t="s">
        <v>51</v>
      </c>
      <c r="G12" s="427"/>
      <c r="H12" s="247" t="s">
        <v>370</v>
      </c>
      <c r="I12" s="314">
        <v>24</v>
      </c>
      <c r="J12" s="247"/>
      <c r="K12" s="314"/>
      <c r="L12" s="247"/>
      <c r="M12" s="314"/>
      <c r="N12" s="247"/>
      <c r="O12" s="314"/>
      <c r="P12" s="247"/>
      <c r="Q12" s="314"/>
      <c r="R12" s="247"/>
      <c r="S12" s="314"/>
      <c r="T12" s="247"/>
      <c r="U12" s="314"/>
      <c r="V12" s="163">
        <f t="shared" si="0"/>
        <v>24</v>
      </c>
      <c r="W12" s="20"/>
      <c r="X12" s="445"/>
      <c r="Y12" s="445"/>
      <c r="Z12" s="445"/>
      <c r="AA12" s="445"/>
      <c r="AB12" s="445"/>
      <c r="AC12" s="445"/>
      <c r="AD12" s="445"/>
      <c r="AE12" s="445"/>
    </row>
    <row r="13" spans="1:32" ht="42" customHeight="1">
      <c r="A13" s="535"/>
      <c r="B13" s="550"/>
      <c r="C13" s="550"/>
      <c r="D13" s="334" t="s">
        <v>338</v>
      </c>
      <c r="E13" s="27"/>
      <c r="F13" s="60" t="s">
        <v>73</v>
      </c>
      <c r="G13" s="427"/>
      <c r="H13" s="247" t="s">
        <v>74</v>
      </c>
      <c r="I13" s="314">
        <v>0</v>
      </c>
      <c r="J13" s="247"/>
      <c r="K13" s="314"/>
      <c r="L13" s="247"/>
      <c r="M13" s="314"/>
      <c r="N13" s="247"/>
      <c r="O13" s="314"/>
      <c r="P13" s="247"/>
      <c r="Q13" s="314"/>
      <c r="R13" s="247"/>
      <c r="S13" s="314"/>
      <c r="T13" s="247"/>
      <c r="U13" s="314"/>
      <c r="V13" s="163">
        <f t="shared" si="0"/>
        <v>0</v>
      </c>
      <c r="W13" s="20"/>
      <c r="X13" s="445"/>
      <c r="Y13" s="445"/>
      <c r="Z13" s="445"/>
      <c r="AA13" s="445"/>
      <c r="AB13" s="445"/>
      <c r="AC13" s="445"/>
      <c r="AD13" s="445"/>
      <c r="AE13" s="445"/>
    </row>
    <row r="14" spans="1:32" ht="15" thickBot="1">
      <c r="A14" s="535"/>
      <c r="B14" s="551"/>
      <c r="C14" s="551"/>
      <c r="D14" s="29"/>
      <c r="E14" s="29"/>
      <c r="F14" s="151"/>
      <c r="G14" s="438"/>
      <c r="H14" s="293"/>
      <c r="I14" s="316"/>
      <c r="J14" s="293"/>
      <c r="K14" s="316"/>
      <c r="L14" s="293"/>
      <c r="M14" s="316"/>
      <c r="N14" s="293"/>
      <c r="O14" s="316"/>
      <c r="P14" s="293"/>
      <c r="Q14" s="316"/>
      <c r="R14" s="293"/>
      <c r="S14" s="316"/>
      <c r="T14" s="293"/>
      <c r="U14" s="316"/>
      <c r="V14" s="164" t="str">
        <f t="shared" si="0"/>
        <v/>
      </c>
      <c r="W14" s="31"/>
      <c r="X14" s="446"/>
      <c r="Y14" s="446"/>
      <c r="Z14" s="446"/>
      <c r="AA14" s="446"/>
      <c r="AB14" s="446"/>
      <c r="AC14" s="446"/>
      <c r="AD14" s="446"/>
      <c r="AE14" s="446"/>
    </row>
    <row r="15" spans="1:32" ht="28">
      <c r="A15" s="535"/>
      <c r="B15" s="552" t="str">
        <f>Summary!B83</f>
        <v>Support for the full UML 2 standard</v>
      </c>
      <c r="C15" s="552" t="str">
        <f>Summary!A83</f>
        <v>E-Auth-1</v>
      </c>
      <c r="D15" s="32">
        <v>1</v>
      </c>
      <c r="E15" s="32" t="s">
        <v>340</v>
      </c>
      <c r="F15" s="169" t="s">
        <v>553</v>
      </c>
      <c r="G15" s="459" t="s">
        <v>235</v>
      </c>
      <c r="H15" s="246" t="s">
        <v>455</v>
      </c>
      <c r="I15" s="317">
        <v>2</v>
      </c>
      <c r="J15" s="246"/>
      <c r="K15" s="317"/>
      <c r="L15" s="246"/>
      <c r="M15" s="317"/>
      <c r="N15" s="246"/>
      <c r="O15" s="317"/>
      <c r="P15" s="246"/>
      <c r="Q15" s="317"/>
      <c r="R15" s="246"/>
      <c r="S15" s="317"/>
      <c r="T15" s="246"/>
      <c r="U15" s="317"/>
      <c r="V15" s="162">
        <f t="shared" si="0"/>
        <v>2</v>
      </c>
      <c r="W15" s="243" t="s">
        <v>269</v>
      </c>
      <c r="X15" s="444">
        <f>SUMIF(E15:E22,"1.0M1",V15:V22)</f>
        <v>2</v>
      </c>
      <c r="Y15" s="444">
        <f>SUMIF(E15:E22,"1.0M2",V15:V22)</f>
        <v>4</v>
      </c>
      <c r="Z15" s="444">
        <f>SUMIF(E15:E22,"1.0M3",V15:V22)</f>
        <v>0</v>
      </c>
      <c r="AA15" s="444">
        <f>SUMIF(E15:E22,"1.0",V15:V22)</f>
        <v>0</v>
      </c>
      <c r="AB15" s="444">
        <f>SUMIF(D15:D22,"&lt;=3",V15:V22)</f>
        <v>6</v>
      </c>
      <c r="AC15" s="444">
        <f>SUMIF(D15:D22,"&gt;=4",V15:V22)</f>
        <v>0</v>
      </c>
      <c r="AD15" s="444">
        <f>SUMIF(D15:D22,"&lt;=5",V15:V22)</f>
        <v>6</v>
      </c>
      <c r="AE15" s="444">
        <f>SUM(V15:V22)</f>
        <v>77</v>
      </c>
    </row>
    <row r="16" spans="1:32" ht="156" customHeight="1">
      <c r="A16" s="535"/>
      <c r="B16" s="431"/>
      <c r="C16" s="431"/>
      <c r="D16" s="125">
        <v>1</v>
      </c>
      <c r="E16" s="125" t="s">
        <v>341</v>
      </c>
      <c r="F16" s="60" t="s">
        <v>312</v>
      </c>
      <c r="G16" s="555"/>
      <c r="H16" s="247" t="s">
        <v>428</v>
      </c>
      <c r="I16" s="314">
        <v>2</v>
      </c>
      <c r="J16" s="247"/>
      <c r="K16" s="314"/>
      <c r="L16" s="247"/>
      <c r="M16" s="314"/>
      <c r="N16" s="247"/>
      <c r="O16" s="314"/>
      <c r="P16" s="247"/>
      <c r="Q16" s="314"/>
      <c r="R16" s="247"/>
      <c r="S16" s="314"/>
      <c r="T16" s="247" t="s">
        <v>313</v>
      </c>
      <c r="U16" s="314">
        <v>1</v>
      </c>
      <c r="V16" s="163">
        <f t="shared" si="0"/>
        <v>3</v>
      </c>
      <c r="W16" s="194" t="s">
        <v>278</v>
      </c>
      <c r="X16" s="445"/>
      <c r="Y16" s="445"/>
      <c r="Z16" s="445"/>
      <c r="AA16" s="445"/>
      <c r="AB16" s="445"/>
      <c r="AC16" s="445"/>
      <c r="AD16" s="445"/>
      <c r="AE16" s="445"/>
    </row>
    <row r="17" spans="1:31" ht="96" customHeight="1">
      <c r="A17" s="535"/>
      <c r="B17" s="431"/>
      <c r="C17" s="431"/>
      <c r="D17" s="362" t="s">
        <v>111</v>
      </c>
      <c r="E17" s="148"/>
      <c r="F17" s="60" t="s">
        <v>314</v>
      </c>
      <c r="G17" s="555"/>
      <c r="H17" s="247" t="s">
        <v>315</v>
      </c>
      <c r="I17" s="314">
        <v>6</v>
      </c>
      <c r="J17" s="247"/>
      <c r="K17" s="314"/>
      <c r="L17" s="247"/>
      <c r="M17" s="314"/>
      <c r="N17" s="247"/>
      <c r="O17" s="314"/>
      <c r="P17" s="247"/>
      <c r="Q17" s="314"/>
      <c r="R17" s="247"/>
      <c r="S17" s="314"/>
      <c r="T17" s="247" t="s">
        <v>316</v>
      </c>
      <c r="U17" s="314">
        <v>2</v>
      </c>
      <c r="V17" s="163">
        <f t="shared" si="0"/>
        <v>8</v>
      </c>
      <c r="W17" s="20"/>
      <c r="X17" s="445"/>
      <c r="Y17" s="445"/>
      <c r="Z17" s="445"/>
      <c r="AA17" s="445"/>
      <c r="AB17" s="445"/>
      <c r="AC17" s="445"/>
      <c r="AD17" s="445"/>
      <c r="AE17" s="445"/>
    </row>
    <row r="18" spans="1:31" ht="98">
      <c r="A18" s="535"/>
      <c r="B18" s="431"/>
      <c r="C18" s="431"/>
      <c r="D18" s="362" t="s">
        <v>111</v>
      </c>
      <c r="E18" s="148"/>
      <c r="F18" s="60" t="s">
        <v>183</v>
      </c>
      <c r="G18" s="555"/>
      <c r="H18" s="247" t="s">
        <v>456</v>
      </c>
      <c r="I18" s="314">
        <v>15</v>
      </c>
      <c r="J18" s="247"/>
      <c r="K18" s="314"/>
      <c r="L18" s="247"/>
      <c r="M18" s="314"/>
      <c r="N18" s="247"/>
      <c r="O18" s="314"/>
      <c r="P18" s="247"/>
      <c r="Q18" s="314"/>
      <c r="R18" s="247"/>
      <c r="S18" s="314"/>
      <c r="T18" s="247" t="s">
        <v>457</v>
      </c>
      <c r="U18" s="314">
        <v>6</v>
      </c>
      <c r="V18" s="163">
        <f t="shared" si="0"/>
        <v>21</v>
      </c>
      <c r="W18" s="20"/>
      <c r="X18" s="445"/>
      <c r="Y18" s="445"/>
      <c r="Z18" s="445"/>
      <c r="AA18" s="445"/>
      <c r="AB18" s="445"/>
      <c r="AC18" s="445"/>
      <c r="AD18" s="445"/>
      <c r="AE18" s="445"/>
    </row>
    <row r="19" spans="1:31" ht="32.25" customHeight="1">
      <c r="A19" s="535"/>
      <c r="B19" s="431"/>
      <c r="C19" s="431"/>
      <c r="D19" s="362" t="s">
        <v>339</v>
      </c>
      <c r="E19" s="148"/>
      <c r="F19" s="60" t="s">
        <v>159</v>
      </c>
      <c r="G19" s="555"/>
      <c r="H19" s="247" t="s">
        <v>158</v>
      </c>
      <c r="I19" s="314">
        <v>18</v>
      </c>
      <c r="J19" s="247"/>
      <c r="K19" s="314"/>
      <c r="L19" s="247"/>
      <c r="M19" s="314"/>
      <c r="N19" s="247"/>
      <c r="O19" s="314"/>
      <c r="P19" s="247"/>
      <c r="Q19" s="314"/>
      <c r="R19" s="247"/>
      <c r="S19" s="314"/>
      <c r="T19" s="247"/>
      <c r="U19" s="314"/>
      <c r="V19" s="163">
        <f t="shared" si="0"/>
        <v>18</v>
      </c>
      <c r="W19" s="20"/>
      <c r="X19" s="445"/>
      <c r="Y19" s="445"/>
      <c r="Z19" s="445"/>
      <c r="AA19" s="445"/>
      <c r="AB19" s="445"/>
      <c r="AC19" s="445"/>
      <c r="AD19" s="445"/>
      <c r="AE19" s="445"/>
    </row>
    <row r="20" spans="1:31" ht="33" customHeight="1">
      <c r="A20" s="535"/>
      <c r="B20" s="431"/>
      <c r="C20" s="431"/>
      <c r="D20" s="362" t="s">
        <v>339</v>
      </c>
      <c r="E20" s="148"/>
      <c r="F20" s="3" t="s">
        <v>128</v>
      </c>
      <c r="G20" s="555"/>
      <c r="H20" s="247" t="s">
        <v>157</v>
      </c>
      <c r="I20" s="314">
        <v>12</v>
      </c>
      <c r="J20" s="247"/>
      <c r="K20" s="314"/>
      <c r="L20" s="247"/>
      <c r="M20" s="314"/>
      <c r="N20" s="247"/>
      <c r="O20" s="314"/>
      <c r="P20" s="247"/>
      <c r="Q20" s="314"/>
      <c r="R20" s="247"/>
      <c r="S20" s="314"/>
      <c r="T20" s="247"/>
      <c r="U20" s="314"/>
      <c r="V20" s="163">
        <f t="shared" si="0"/>
        <v>12</v>
      </c>
      <c r="W20" s="20"/>
      <c r="X20" s="445"/>
      <c r="Y20" s="445"/>
      <c r="Z20" s="445"/>
      <c r="AA20" s="445"/>
      <c r="AB20" s="445"/>
      <c r="AC20" s="445"/>
      <c r="AD20" s="445"/>
      <c r="AE20" s="445"/>
    </row>
    <row r="21" spans="1:31" ht="33" customHeight="1">
      <c r="A21" s="535"/>
      <c r="B21" s="431"/>
      <c r="C21" s="431"/>
      <c r="D21" s="362" t="s">
        <v>339</v>
      </c>
      <c r="E21" s="148"/>
      <c r="F21" s="130" t="s">
        <v>710</v>
      </c>
      <c r="G21" s="555"/>
      <c r="H21" s="340" t="s">
        <v>711</v>
      </c>
      <c r="I21" s="314">
        <v>12</v>
      </c>
      <c r="J21" s="247"/>
      <c r="K21" s="314"/>
      <c r="L21" s="247"/>
      <c r="M21" s="314"/>
      <c r="N21" s="247"/>
      <c r="O21" s="314"/>
      <c r="P21" s="247"/>
      <c r="Q21" s="314"/>
      <c r="R21" s="247"/>
      <c r="S21" s="314"/>
      <c r="T21" s="247"/>
      <c r="U21" s="314"/>
      <c r="V21" s="163">
        <f t="shared" si="0"/>
        <v>12</v>
      </c>
      <c r="W21" s="20"/>
      <c r="X21" s="445"/>
      <c r="Y21" s="445"/>
      <c r="Z21" s="445"/>
      <c r="AA21" s="445"/>
      <c r="AB21" s="445"/>
      <c r="AC21" s="445"/>
      <c r="AD21" s="445"/>
      <c r="AE21" s="445"/>
    </row>
    <row r="22" spans="1:31" ht="48.75" customHeight="1" thickBot="1">
      <c r="A22" s="535"/>
      <c r="B22" s="553"/>
      <c r="C22" s="553"/>
      <c r="D22" s="29">
        <v>1</v>
      </c>
      <c r="E22" s="29" t="s">
        <v>341</v>
      </c>
      <c r="F22" s="339" t="s">
        <v>225</v>
      </c>
      <c r="G22" s="556"/>
      <c r="H22" s="373" t="s">
        <v>270</v>
      </c>
      <c r="I22" s="316">
        <v>1</v>
      </c>
      <c r="J22" s="293"/>
      <c r="K22" s="316"/>
      <c r="L22" s="293"/>
      <c r="M22" s="316"/>
      <c r="N22" s="293"/>
      <c r="O22" s="316"/>
      <c r="P22" s="293"/>
      <c r="Q22" s="316"/>
      <c r="R22" s="293"/>
      <c r="S22" s="316"/>
      <c r="T22" s="293"/>
      <c r="U22" s="316"/>
      <c r="V22" s="164">
        <f t="shared" si="0"/>
        <v>1</v>
      </c>
      <c r="W22" s="31" t="s">
        <v>72</v>
      </c>
      <c r="X22" s="446"/>
      <c r="Y22" s="446"/>
      <c r="Z22" s="446"/>
      <c r="AA22" s="446"/>
      <c r="AB22" s="446"/>
      <c r="AC22" s="446"/>
      <c r="AD22" s="446"/>
      <c r="AE22" s="446"/>
    </row>
    <row r="23" spans="1:31" ht="70">
      <c r="A23" s="535"/>
      <c r="B23" s="549" t="str">
        <f>Summary!B84</f>
        <v>Support for the UML 2 profile mechanism</v>
      </c>
      <c r="C23" s="549" t="str">
        <f>Summary!A84</f>
        <v>E-Auth-2</v>
      </c>
      <c r="D23" s="148">
        <v>1</v>
      </c>
      <c r="E23" s="148"/>
      <c r="F23" s="64" t="s">
        <v>317</v>
      </c>
      <c r="G23" s="459" t="s">
        <v>550</v>
      </c>
      <c r="H23" s="210" t="s">
        <v>271</v>
      </c>
      <c r="I23" s="314">
        <v>0</v>
      </c>
      <c r="J23" s="247" t="s">
        <v>507</v>
      </c>
      <c r="K23" s="314">
        <v>0</v>
      </c>
      <c r="L23" s="247" t="s">
        <v>507</v>
      </c>
      <c r="M23" s="314">
        <v>0</v>
      </c>
      <c r="N23" s="247" t="s">
        <v>507</v>
      </c>
      <c r="O23" s="314">
        <v>0</v>
      </c>
      <c r="P23" s="247" t="s">
        <v>507</v>
      </c>
      <c r="Q23" s="314">
        <v>0</v>
      </c>
      <c r="R23" s="247" t="s">
        <v>507</v>
      </c>
      <c r="S23" s="314">
        <v>0</v>
      </c>
      <c r="T23" s="247" t="s">
        <v>372</v>
      </c>
      <c r="U23" s="314">
        <v>0</v>
      </c>
      <c r="V23" s="163">
        <f t="shared" ref="V23:V50" si="1">IF(F23="", "", IF(OR(I23="", I23="?", K23="?", M23="?", O23="?", Q23="?", S23="?", U23="?"), "?", I23+K23+M23+O23+Q23+S23+U23))</f>
        <v>0</v>
      </c>
      <c r="W23" s="20"/>
      <c r="X23" s="445">
        <f>SUMIF(E23:E30,"1.0M1",V23:V30)</f>
        <v>0</v>
      </c>
      <c r="Y23" s="445">
        <f>SUMIF(E23:E30,"1.0M2",V23:V30)</f>
        <v>0</v>
      </c>
      <c r="Z23" s="445">
        <f>SUMIF(E23:E30,"1.0M3",V23:V30)</f>
        <v>0</v>
      </c>
      <c r="AA23" s="445">
        <f>SUMIF(E23:E30,"1.0",V23:V30)</f>
        <v>0</v>
      </c>
      <c r="AB23" s="445">
        <f>SUMIF(D23:D30,"&lt;=3",V23:V30)</f>
        <v>0</v>
      </c>
      <c r="AC23" s="445">
        <f>SUMIF(D23:D30,"&gt;=4",V23:V30)</f>
        <v>0</v>
      </c>
      <c r="AD23" s="445">
        <f>SUMIF(D23:D30,"&lt;=5",V23:V30)</f>
        <v>0</v>
      </c>
      <c r="AE23" s="445">
        <f>SUM(V23:V30)</f>
        <v>4</v>
      </c>
    </row>
    <row r="24" spans="1:31" ht="14">
      <c r="A24" s="535"/>
      <c r="B24" s="550"/>
      <c r="C24" s="550"/>
      <c r="D24" s="148">
        <v>1</v>
      </c>
      <c r="E24" s="148"/>
      <c r="F24" s="64" t="s">
        <v>318</v>
      </c>
      <c r="G24" s="555"/>
      <c r="H24" s="247" t="s">
        <v>372</v>
      </c>
      <c r="I24" s="314">
        <v>0</v>
      </c>
      <c r="J24" s="247" t="s">
        <v>507</v>
      </c>
      <c r="K24" s="314">
        <v>0</v>
      </c>
      <c r="L24" s="247" t="s">
        <v>507</v>
      </c>
      <c r="M24" s="314">
        <v>0</v>
      </c>
      <c r="N24" s="247" t="s">
        <v>507</v>
      </c>
      <c r="O24" s="314">
        <v>0</v>
      </c>
      <c r="P24" s="247" t="s">
        <v>507</v>
      </c>
      <c r="Q24" s="314">
        <v>0</v>
      </c>
      <c r="R24" s="247" t="s">
        <v>507</v>
      </c>
      <c r="S24" s="314">
        <v>0</v>
      </c>
      <c r="T24" s="247" t="s">
        <v>372</v>
      </c>
      <c r="U24" s="314">
        <v>0</v>
      </c>
      <c r="V24" s="163">
        <f t="shared" si="1"/>
        <v>0</v>
      </c>
      <c r="W24" s="20"/>
      <c r="X24" s="445"/>
      <c r="Y24" s="445"/>
      <c r="Z24" s="445"/>
      <c r="AA24" s="445"/>
      <c r="AB24" s="445"/>
      <c r="AC24" s="445"/>
      <c r="AD24" s="445"/>
      <c r="AE24" s="445"/>
    </row>
    <row r="25" spans="1:31" ht="14">
      <c r="A25" s="535"/>
      <c r="B25" s="550"/>
      <c r="C25" s="550"/>
      <c r="D25" s="148">
        <v>1</v>
      </c>
      <c r="E25" s="148"/>
      <c r="F25" s="64" t="s">
        <v>319</v>
      </c>
      <c r="G25" s="555"/>
      <c r="H25" s="247" t="s">
        <v>372</v>
      </c>
      <c r="I25" s="314">
        <v>0</v>
      </c>
      <c r="J25" s="247" t="s">
        <v>507</v>
      </c>
      <c r="K25" s="314">
        <v>0</v>
      </c>
      <c r="L25" s="247" t="s">
        <v>507</v>
      </c>
      <c r="M25" s="314">
        <v>0</v>
      </c>
      <c r="N25" s="247" t="s">
        <v>507</v>
      </c>
      <c r="O25" s="314">
        <v>0</v>
      </c>
      <c r="P25" s="247" t="s">
        <v>507</v>
      </c>
      <c r="Q25" s="314">
        <v>0</v>
      </c>
      <c r="R25" s="247" t="s">
        <v>507</v>
      </c>
      <c r="S25" s="314">
        <v>0</v>
      </c>
      <c r="T25" s="247" t="s">
        <v>372</v>
      </c>
      <c r="U25" s="314">
        <v>0</v>
      </c>
      <c r="V25" s="163">
        <f t="shared" si="1"/>
        <v>0</v>
      </c>
      <c r="W25" s="20"/>
      <c r="X25" s="445"/>
      <c r="Y25" s="445"/>
      <c r="Z25" s="445"/>
      <c r="AA25" s="445"/>
      <c r="AB25" s="445"/>
      <c r="AC25" s="445"/>
      <c r="AD25" s="445"/>
      <c r="AE25" s="445"/>
    </row>
    <row r="26" spans="1:31" ht="24">
      <c r="A26" s="535"/>
      <c r="B26" s="550"/>
      <c r="C26" s="550"/>
      <c r="D26" s="362" t="s">
        <v>111</v>
      </c>
      <c r="E26" s="148"/>
      <c r="F26" s="64" t="s">
        <v>604</v>
      </c>
      <c r="G26" s="555"/>
      <c r="H26" s="247" t="s">
        <v>370</v>
      </c>
      <c r="I26" s="314">
        <v>4</v>
      </c>
      <c r="J26" s="247" t="s">
        <v>507</v>
      </c>
      <c r="K26" s="314">
        <v>0</v>
      </c>
      <c r="L26" s="247" t="s">
        <v>507</v>
      </c>
      <c r="M26" s="314">
        <v>0</v>
      </c>
      <c r="N26" s="247" t="s">
        <v>507</v>
      </c>
      <c r="O26" s="314">
        <v>0</v>
      </c>
      <c r="P26" s="247" t="s">
        <v>507</v>
      </c>
      <c r="Q26" s="314">
        <v>0</v>
      </c>
      <c r="R26" s="247" t="s">
        <v>507</v>
      </c>
      <c r="S26" s="314">
        <v>0</v>
      </c>
      <c r="T26" s="247" t="s">
        <v>372</v>
      </c>
      <c r="U26" s="314">
        <v>0</v>
      </c>
      <c r="V26" s="163">
        <f t="shared" si="1"/>
        <v>4</v>
      </c>
      <c r="W26" s="20"/>
      <c r="X26" s="445"/>
      <c r="Y26" s="445"/>
      <c r="Z26" s="445"/>
      <c r="AA26" s="445"/>
      <c r="AB26" s="445"/>
      <c r="AC26" s="445"/>
      <c r="AD26" s="445"/>
      <c r="AE26" s="445"/>
    </row>
    <row r="27" spans="1:31" ht="24">
      <c r="A27" s="535"/>
      <c r="B27" s="550"/>
      <c r="C27" s="550"/>
      <c r="D27" s="148">
        <v>1</v>
      </c>
      <c r="E27" s="148"/>
      <c r="F27" s="64" t="s">
        <v>605</v>
      </c>
      <c r="G27" s="555"/>
      <c r="H27" s="247" t="s">
        <v>372</v>
      </c>
      <c r="I27" s="314">
        <v>0</v>
      </c>
      <c r="J27" s="247" t="s">
        <v>507</v>
      </c>
      <c r="K27" s="314">
        <v>0</v>
      </c>
      <c r="L27" s="247" t="s">
        <v>507</v>
      </c>
      <c r="M27" s="314">
        <v>0</v>
      </c>
      <c r="N27" s="247" t="s">
        <v>507</v>
      </c>
      <c r="O27" s="314">
        <v>0</v>
      </c>
      <c r="P27" s="247" t="s">
        <v>507</v>
      </c>
      <c r="Q27" s="314">
        <v>0</v>
      </c>
      <c r="R27" s="247" t="s">
        <v>507</v>
      </c>
      <c r="S27" s="314">
        <v>0</v>
      </c>
      <c r="T27" s="247" t="s">
        <v>372</v>
      </c>
      <c r="U27" s="314">
        <v>0</v>
      </c>
      <c r="V27" s="163">
        <f t="shared" si="1"/>
        <v>0</v>
      </c>
      <c r="W27" s="20"/>
      <c r="X27" s="445"/>
      <c r="Y27" s="445"/>
      <c r="Z27" s="445"/>
      <c r="AA27" s="445"/>
      <c r="AB27" s="445"/>
      <c r="AC27" s="445"/>
      <c r="AD27" s="445"/>
      <c r="AE27" s="445"/>
    </row>
    <row r="28" spans="1:31" ht="24">
      <c r="A28" s="535"/>
      <c r="B28" s="550"/>
      <c r="C28" s="550"/>
      <c r="D28" s="148">
        <v>1</v>
      </c>
      <c r="E28" s="148"/>
      <c r="F28" s="64" t="s">
        <v>606</v>
      </c>
      <c r="G28" s="555"/>
      <c r="H28" s="247" t="s">
        <v>372</v>
      </c>
      <c r="I28" s="314">
        <v>0</v>
      </c>
      <c r="J28" s="247" t="s">
        <v>507</v>
      </c>
      <c r="K28" s="314">
        <v>0</v>
      </c>
      <c r="L28" s="247" t="s">
        <v>507</v>
      </c>
      <c r="M28" s="314">
        <v>0</v>
      </c>
      <c r="N28" s="247" t="s">
        <v>507</v>
      </c>
      <c r="O28" s="314">
        <v>0</v>
      </c>
      <c r="P28" s="247" t="s">
        <v>507</v>
      </c>
      <c r="Q28" s="314">
        <v>0</v>
      </c>
      <c r="R28" s="247" t="s">
        <v>507</v>
      </c>
      <c r="S28" s="314">
        <v>0</v>
      </c>
      <c r="T28" s="247" t="s">
        <v>372</v>
      </c>
      <c r="U28" s="314">
        <v>0</v>
      </c>
      <c r="V28" s="163">
        <f t="shared" si="1"/>
        <v>0</v>
      </c>
      <c r="W28" s="20"/>
      <c r="X28" s="445"/>
      <c r="Y28" s="445"/>
      <c r="Z28" s="445"/>
      <c r="AA28" s="445"/>
      <c r="AB28" s="445"/>
      <c r="AC28" s="445"/>
      <c r="AD28" s="445">
        <f>SUMIF(D28:D31,1,V28:V31)</f>
        <v>0</v>
      </c>
      <c r="AE28" s="445">
        <f>SUM(V28:V31)</f>
        <v>0</v>
      </c>
    </row>
    <row r="29" spans="1:31" ht="24">
      <c r="A29" s="535"/>
      <c r="B29" s="550"/>
      <c r="C29" s="550"/>
      <c r="D29" s="148">
        <v>1</v>
      </c>
      <c r="E29" s="148"/>
      <c r="F29" s="64" t="s">
        <v>607</v>
      </c>
      <c r="G29" s="555"/>
      <c r="H29" s="247" t="s">
        <v>372</v>
      </c>
      <c r="I29" s="314">
        <v>0</v>
      </c>
      <c r="J29" s="247" t="s">
        <v>507</v>
      </c>
      <c r="K29" s="314">
        <v>0</v>
      </c>
      <c r="L29" s="247" t="s">
        <v>507</v>
      </c>
      <c r="M29" s="314">
        <v>0</v>
      </c>
      <c r="N29" s="247" t="s">
        <v>507</v>
      </c>
      <c r="O29" s="314">
        <v>0</v>
      </c>
      <c r="P29" s="247" t="s">
        <v>507</v>
      </c>
      <c r="Q29" s="314">
        <v>0</v>
      </c>
      <c r="R29" s="247" t="s">
        <v>507</v>
      </c>
      <c r="S29" s="314">
        <v>0</v>
      </c>
      <c r="T29" s="247" t="s">
        <v>372</v>
      </c>
      <c r="U29" s="314">
        <v>0</v>
      </c>
      <c r="V29" s="163">
        <f t="shared" si="1"/>
        <v>0</v>
      </c>
      <c r="W29" s="20"/>
      <c r="X29" s="445"/>
      <c r="Y29" s="445"/>
      <c r="Z29" s="445"/>
      <c r="AA29" s="445"/>
      <c r="AB29" s="445"/>
      <c r="AC29" s="445"/>
      <c r="AD29" s="445"/>
      <c r="AE29" s="445"/>
    </row>
    <row r="30" spans="1:31" ht="13" thickBot="1">
      <c r="A30" s="535"/>
      <c r="B30" s="551"/>
      <c r="C30" s="551"/>
      <c r="D30" s="31"/>
      <c r="E30" s="31"/>
      <c r="F30" s="31"/>
      <c r="G30" s="556"/>
      <c r="H30" s="214"/>
      <c r="I30" s="308"/>
      <c r="J30" s="214"/>
      <c r="K30" s="308"/>
      <c r="L30" s="214"/>
      <c r="M30" s="308"/>
      <c r="N30" s="214"/>
      <c r="O30" s="308"/>
      <c r="P30" s="214"/>
      <c r="Q30" s="308"/>
      <c r="R30" s="214"/>
      <c r="S30" s="308"/>
      <c r="T30" s="214"/>
      <c r="U30" s="308"/>
      <c r="V30" s="164" t="str">
        <f t="shared" si="1"/>
        <v/>
      </c>
      <c r="W30" s="31"/>
      <c r="X30" s="446"/>
      <c r="Y30" s="446"/>
      <c r="Z30" s="446"/>
      <c r="AA30" s="446"/>
      <c r="AB30" s="446"/>
      <c r="AC30" s="446"/>
      <c r="AD30" s="446"/>
      <c r="AE30" s="446"/>
    </row>
    <row r="31" spans="1:31" ht="25.5" customHeight="1">
      <c r="A31" s="535"/>
      <c r="B31" s="549" t="str">
        <f>Summary!B85</f>
        <v>OCL language support</v>
      </c>
      <c r="C31" s="549" t="str">
        <f>Summary!A85</f>
        <v>E-Auth-3</v>
      </c>
      <c r="D31" s="361" t="s">
        <v>111</v>
      </c>
      <c r="E31" s="170"/>
      <c r="F31" s="171" t="s">
        <v>608</v>
      </c>
      <c r="G31" s="554" t="s">
        <v>90</v>
      </c>
      <c r="H31" s="246" t="s">
        <v>372</v>
      </c>
      <c r="I31" s="317">
        <v>0</v>
      </c>
      <c r="J31" s="246" t="s">
        <v>507</v>
      </c>
      <c r="K31" s="317">
        <v>0</v>
      </c>
      <c r="L31" s="246" t="s">
        <v>372</v>
      </c>
      <c r="M31" s="317">
        <v>0</v>
      </c>
      <c r="N31" s="246" t="s">
        <v>507</v>
      </c>
      <c r="O31" s="317">
        <v>0</v>
      </c>
      <c r="P31" s="246" t="s">
        <v>507</v>
      </c>
      <c r="Q31" s="317">
        <v>0</v>
      </c>
      <c r="R31" s="246" t="s">
        <v>507</v>
      </c>
      <c r="S31" s="317">
        <v>0</v>
      </c>
      <c r="T31" s="246" t="s">
        <v>372</v>
      </c>
      <c r="U31" s="317">
        <v>0</v>
      </c>
      <c r="V31" s="162">
        <f t="shared" si="1"/>
        <v>0</v>
      </c>
      <c r="W31" s="34"/>
      <c r="X31" s="445">
        <f>SUMIF(E31:E34,"1.0M1",V31:V34)</f>
        <v>0</v>
      </c>
      <c r="Y31" s="445">
        <f>SUMIF(E31:E34,"1.0M2",V31:V34)</f>
        <v>0</v>
      </c>
      <c r="Z31" s="445">
        <f>SUMIF(E31:E34,"1.0M3",V31:V34)</f>
        <v>0</v>
      </c>
      <c r="AA31" s="445">
        <f>SUMIF(E31:E34,"1.0",V31:V34)</f>
        <v>0</v>
      </c>
      <c r="AB31" s="445">
        <f>SUMIF(D31:D34,"&lt;=3",V31:V34)</f>
        <v>0</v>
      </c>
      <c r="AC31" s="445">
        <f>SUMIF(D31:D34,"&gt;=4",V31:V34)</f>
        <v>0</v>
      </c>
      <c r="AD31" s="445">
        <f>SUMIF(D31:D34,"&lt;=5",V31:V34)</f>
        <v>0</v>
      </c>
      <c r="AE31" s="445">
        <f>SUM(V31:V34)</f>
        <v>11</v>
      </c>
    </row>
    <row r="32" spans="1:31" ht="56">
      <c r="A32" s="535"/>
      <c r="B32" s="550"/>
      <c r="C32" s="550"/>
      <c r="D32" s="362" t="s">
        <v>111</v>
      </c>
      <c r="E32" s="148"/>
      <c r="F32" s="64" t="s">
        <v>609</v>
      </c>
      <c r="G32" s="555"/>
      <c r="H32" s="247" t="s">
        <v>610</v>
      </c>
      <c r="I32" s="314">
        <v>3</v>
      </c>
      <c r="J32" s="247" t="s">
        <v>507</v>
      </c>
      <c r="K32" s="314">
        <v>0</v>
      </c>
      <c r="L32" s="247" t="s">
        <v>507</v>
      </c>
      <c r="M32" s="314">
        <v>0</v>
      </c>
      <c r="N32" s="247" t="s">
        <v>507</v>
      </c>
      <c r="O32" s="314">
        <v>0</v>
      </c>
      <c r="P32" s="247" t="s">
        <v>611</v>
      </c>
      <c r="Q32" s="314">
        <v>3</v>
      </c>
      <c r="R32" s="247" t="s">
        <v>507</v>
      </c>
      <c r="S32" s="314">
        <v>0</v>
      </c>
      <c r="T32" s="247" t="s">
        <v>612</v>
      </c>
      <c r="U32" s="314">
        <v>1</v>
      </c>
      <c r="V32" s="163">
        <f t="shared" si="1"/>
        <v>7</v>
      </c>
      <c r="W32" s="20"/>
      <c r="X32" s="445"/>
      <c r="Y32" s="445"/>
      <c r="Z32" s="445"/>
      <c r="AA32" s="445"/>
      <c r="AB32" s="445"/>
      <c r="AC32" s="445"/>
      <c r="AD32" s="445"/>
      <c r="AE32" s="445"/>
    </row>
    <row r="33" spans="1:31" ht="70">
      <c r="A33" s="535"/>
      <c r="B33" s="550"/>
      <c r="C33" s="550"/>
      <c r="D33" s="362" t="s">
        <v>111</v>
      </c>
      <c r="E33" s="148"/>
      <c r="F33" s="64" t="s">
        <v>613</v>
      </c>
      <c r="G33" s="555"/>
      <c r="H33" s="247" t="s">
        <v>565</v>
      </c>
      <c r="I33" s="314">
        <v>4</v>
      </c>
      <c r="J33" s="247" t="s">
        <v>507</v>
      </c>
      <c r="K33" s="314">
        <v>0</v>
      </c>
      <c r="L33" s="247" t="s">
        <v>507</v>
      </c>
      <c r="M33" s="314">
        <v>0</v>
      </c>
      <c r="N33" s="247" t="s">
        <v>567</v>
      </c>
      <c r="O33" s="314">
        <v>0</v>
      </c>
      <c r="P33" s="247" t="s">
        <v>567</v>
      </c>
      <c r="Q33" s="314">
        <v>0</v>
      </c>
      <c r="R33" s="247" t="s">
        <v>507</v>
      </c>
      <c r="S33" s="314">
        <v>0</v>
      </c>
      <c r="T33" s="247" t="s">
        <v>568</v>
      </c>
      <c r="U33" s="314">
        <v>0</v>
      </c>
      <c r="V33" s="163">
        <f t="shared" si="1"/>
        <v>4</v>
      </c>
      <c r="W33" s="20"/>
      <c r="X33" s="445"/>
      <c r="Y33" s="445"/>
      <c r="Z33" s="445"/>
      <c r="AA33" s="445"/>
      <c r="AB33" s="445"/>
      <c r="AC33" s="445"/>
      <c r="AD33" s="445"/>
      <c r="AE33" s="445"/>
    </row>
    <row r="34" spans="1:31" ht="66" customHeight="1">
      <c r="A34" s="535"/>
      <c r="B34" s="550"/>
      <c r="C34" s="550"/>
      <c r="D34" s="362" t="s">
        <v>111</v>
      </c>
      <c r="E34" s="148"/>
      <c r="F34" s="64" t="s">
        <v>224</v>
      </c>
      <c r="G34" s="555"/>
      <c r="H34" s="247" t="s">
        <v>458</v>
      </c>
      <c r="I34" s="314">
        <v>0</v>
      </c>
      <c r="J34" s="247" t="s">
        <v>507</v>
      </c>
      <c r="K34" s="314">
        <v>0</v>
      </c>
      <c r="L34" s="247" t="s">
        <v>507</v>
      </c>
      <c r="M34" s="314">
        <v>0</v>
      </c>
      <c r="N34" s="247" t="s">
        <v>507</v>
      </c>
      <c r="O34" s="314">
        <v>0</v>
      </c>
      <c r="P34" s="247" t="s">
        <v>372</v>
      </c>
      <c r="Q34" s="314">
        <v>0</v>
      </c>
      <c r="R34" s="247" t="s">
        <v>507</v>
      </c>
      <c r="S34" s="314">
        <v>0</v>
      </c>
      <c r="T34" s="247" t="s">
        <v>372</v>
      </c>
      <c r="U34" s="314">
        <v>0</v>
      </c>
      <c r="V34" s="163">
        <f t="shared" si="1"/>
        <v>0</v>
      </c>
      <c r="W34" s="20"/>
      <c r="X34" s="445"/>
      <c r="Y34" s="445"/>
      <c r="Z34" s="445"/>
      <c r="AA34" s="445"/>
      <c r="AB34" s="445"/>
      <c r="AC34" s="445"/>
      <c r="AD34" s="445"/>
      <c r="AE34" s="445"/>
    </row>
    <row r="35" spans="1:31" ht="34.5" customHeight="1">
      <c r="A35" s="535"/>
      <c r="B35" s="550"/>
      <c r="C35" s="550"/>
      <c r="D35" s="148"/>
      <c r="E35" s="148"/>
      <c r="F35" s="64" t="s">
        <v>569</v>
      </c>
      <c r="G35" s="555"/>
      <c r="H35" s="247" t="s">
        <v>370</v>
      </c>
      <c r="I35" s="314">
        <v>6</v>
      </c>
      <c r="J35" s="247"/>
      <c r="K35" s="314">
        <v>0</v>
      </c>
      <c r="L35" s="247"/>
      <c r="M35" s="314">
        <v>0</v>
      </c>
      <c r="N35" s="247"/>
      <c r="O35" s="314">
        <v>0</v>
      </c>
      <c r="P35" s="247"/>
      <c r="Q35" s="314">
        <v>0</v>
      </c>
      <c r="R35" s="247"/>
      <c r="S35" s="314">
        <v>0</v>
      </c>
      <c r="T35" s="247"/>
      <c r="U35" s="314">
        <v>0</v>
      </c>
      <c r="V35" s="163">
        <f t="shared" si="1"/>
        <v>6</v>
      </c>
      <c r="W35" s="20"/>
      <c r="X35" s="445"/>
      <c r="Y35" s="445"/>
      <c r="Z35" s="445"/>
      <c r="AA35" s="445"/>
      <c r="AB35" s="445"/>
      <c r="AC35" s="445"/>
      <c r="AD35" s="445"/>
      <c r="AE35" s="445"/>
    </row>
    <row r="36" spans="1:31" ht="13" thickBot="1">
      <c r="A36" s="535"/>
      <c r="B36" s="551"/>
      <c r="C36" s="551"/>
      <c r="D36"/>
      <c r="E36"/>
      <c r="G36" s="556"/>
      <c r="H36" s="294"/>
      <c r="I36" s="318"/>
      <c r="J36" s="294"/>
      <c r="K36" s="318"/>
      <c r="L36" s="294"/>
      <c r="M36" s="318"/>
      <c r="N36" s="294"/>
      <c r="O36" s="318"/>
      <c r="P36" s="294"/>
      <c r="Q36" s="318"/>
      <c r="R36" s="294"/>
      <c r="S36" s="318"/>
      <c r="T36" s="294"/>
      <c r="U36" s="318"/>
      <c r="V36" s="184" t="str">
        <f t="shared" si="1"/>
        <v/>
      </c>
      <c r="X36" s="446"/>
      <c r="Y36" s="446"/>
      <c r="Z36" s="446"/>
      <c r="AA36" s="446"/>
      <c r="AB36" s="446"/>
      <c r="AC36" s="446"/>
      <c r="AD36" s="446"/>
      <c r="AE36" s="446"/>
    </row>
    <row r="37" spans="1:31" ht="14">
      <c r="A37" s="535"/>
      <c r="B37" s="549" t="str">
        <f>Summary!B86</f>
        <v>Support for the OMG standard MARTE profile</v>
      </c>
      <c r="C37" s="549" t="str">
        <f>Summary!A86</f>
        <v>E-Auth-6</v>
      </c>
      <c r="D37" s="361" t="s">
        <v>339</v>
      </c>
      <c r="E37" s="170"/>
      <c r="F37" s="171" t="s">
        <v>424</v>
      </c>
      <c r="G37" s="554" t="s">
        <v>169</v>
      </c>
      <c r="H37" s="246" t="s">
        <v>459</v>
      </c>
      <c r="I37" s="317">
        <v>1</v>
      </c>
      <c r="J37" s="246"/>
      <c r="K37" s="317"/>
      <c r="L37" s="246"/>
      <c r="M37" s="317"/>
      <c r="N37" s="246"/>
      <c r="O37" s="317"/>
      <c r="P37" s="246"/>
      <c r="Q37" s="317">
        <v>1</v>
      </c>
      <c r="R37" s="246"/>
      <c r="S37" s="317"/>
      <c r="T37" s="246"/>
      <c r="U37" s="317">
        <v>1</v>
      </c>
      <c r="V37" s="310">
        <f t="shared" si="1"/>
        <v>3</v>
      </c>
      <c r="W37" s="34"/>
      <c r="X37" s="445">
        <f>SUMIF(E37:E39,"1.0M1",V37:V39)</f>
        <v>0</v>
      </c>
      <c r="Y37" s="445">
        <f>SUMIF(E37:E39,"1.0M2",V37:V39)</f>
        <v>0</v>
      </c>
      <c r="Z37" s="445">
        <f>SUMIF(E37:E39,"1.0M3",V37:V39)</f>
        <v>0</v>
      </c>
      <c r="AA37" s="445">
        <f>SUMIF(E37:E39,"1.0",V37:V39)</f>
        <v>0</v>
      </c>
      <c r="AB37" s="445">
        <f>SUMIF(D37:D39,"&lt;=3",V37:V39)</f>
        <v>0</v>
      </c>
      <c r="AC37" s="445">
        <f>SUMIF(D37:D39,"&gt;=4",V37:V39)</f>
        <v>0</v>
      </c>
      <c r="AD37" s="445">
        <f>SUMIF(D37:D39,"&lt;=5",V37:V39)</f>
        <v>0</v>
      </c>
      <c r="AE37" s="445">
        <f>SUM(V37:V39)</f>
        <v>3</v>
      </c>
    </row>
    <row r="38" spans="1:31" ht="14">
      <c r="A38" s="535"/>
      <c r="B38" s="550"/>
      <c r="C38" s="550"/>
      <c r="D38" s="148"/>
      <c r="E38" s="148"/>
      <c r="F38" s="64"/>
      <c r="G38" s="555"/>
      <c r="H38" s="247"/>
      <c r="I38" s="314"/>
      <c r="J38" s="247"/>
      <c r="K38" s="314"/>
      <c r="L38" s="247"/>
      <c r="M38" s="314"/>
      <c r="N38" s="247"/>
      <c r="O38" s="314"/>
      <c r="P38" s="247"/>
      <c r="Q38" s="314"/>
      <c r="R38" s="247"/>
      <c r="S38" s="314"/>
      <c r="T38" s="247"/>
      <c r="U38" s="314"/>
      <c r="V38" s="163" t="str">
        <f t="shared" si="1"/>
        <v/>
      </c>
      <c r="W38" s="20"/>
      <c r="X38" s="445"/>
      <c r="Y38" s="445"/>
      <c r="Z38" s="445"/>
      <c r="AA38" s="445"/>
      <c r="AB38" s="445"/>
      <c r="AC38" s="445"/>
      <c r="AD38" s="445"/>
      <c r="AE38" s="445"/>
    </row>
    <row r="39" spans="1:31" ht="15" thickBot="1">
      <c r="A39" s="535"/>
      <c r="B39" s="551"/>
      <c r="C39" s="551"/>
      <c r="D39" s="150"/>
      <c r="E39" s="150"/>
      <c r="F39" s="151"/>
      <c r="G39" s="556"/>
      <c r="H39" s="293"/>
      <c r="I39" s="316"/>
      <c r="J39" s="293"/>
      <c r="K39" s="316"/>
      <c r="L39" s="293"/>
      <c r="M39" s="316"/>
      <c r="N39" s="293"/>
      <c r="O39" s="316"/>
      <c r="P39" s="293"/>
      <c r="Q39" s="316"/>
      <c r="R39" s="293"/>
      <c r="S39" s="316"/>
      <c r="T39" s="293"/>
      <c r="U39" s="316"/>
      <c r="V39" s="164" t="str">
        <f t="shared" si="1"/>
        <v/>
      </c>
      <c r="W39" s="31"/>
      <c r="X39" s="446"/>
      <c r="Y39" s="446"/>
      <c r="Z39" s="446"/>
      <c r="AA39" s="446"/>
      <c r="AB39" s="446"/>
      <c r="AC39" s="446"/>
      <c r="AD39" s="446"/>
      <c r="AE39" s="446"/>
    </row>
    <row r="40" spans="1:31" ht="14">
      <c r="A40" s="535"/>
      <c r="B40" s="549" t="str">
        <f>Summary!B87</f>
        <v>Support for the OMG standard SysML profile</v>
      </c>
      <c r="C40" s="549" t="str">
        <f>Summary!A87</f>
        <v>E-Auth-7</v>
      </c>
      <c r="D40" s="361" t="s">
        <v>339</v>
      </c>
      <c r="E40" s="170"/>
      <c r="F40" s="171" t="s">
        <v>424</v>
      </c>
      <c r="G40" s="554" t="s">
        <v>88</v>
      </c>
      <c r="H40" s="246" t="s">
        <v>459</v>
      </c>
      <c r="I40" s="317">
        <v>1</v>
      </c>
      <c r="J40" s="246"/>
      <c r="K40" s="317"/>
      <c r="L40" s="246"/>
      <c r="M40" s="317"/>
      <c r="N40" s="246"/>
      <c r="O40" s="317"/>
      <c r="P40" s="246"/>
      <c r="Q40" s="317">
        <v>1</v>
      </c>
      <c r="R40" s="246"/>
      <c r="S40" s="317"/>
      <c r="T40" s="246"/>
      <c r="U40" s="317">
        <v>1</v>
      </c>
      <c r="V40" s="162">
        <f t="shared" si="1"/>
        <v>3</v>
      </c>
      <c r="W40" s="34"/>
      <c r="X40" s="445">
        <f>SUMIF(E40:E42,"1.0M1",V40:V42)</f>
        <v>0</v>
      </c>
      <c r="Y40" s="445">
        <f>SUMIF(E40:E42,"1.0M2",V40:V42)</f>
        <v>0</v>
      </c>
      <c r="Z40" s="445">
        <f>SUMIF(E40:E42,"1.0M3",V40:V42)</f>
        <v>0</v>
      </c>
      <c r="AA40" s="445">
        <f>SUMIF(E40:E42,"1.0",V40:V42)</f>
        <v>0</v>
      </c>
      <c r="AB40" s="445">
        <f>SUMIF(D40:D42,"&lt;=3",V40:V42)</f>
        <v>0</v>
      </c>
      <c r="AC40" s="445">
        <f>SUMIF(D40:D42,"&gt;=4",V40:V42)</f>
        <v>0</v>
      </c>
      <c r="AD40" s="445">
        <f>SUMIF(D40:D42,"&lt;=5",V40:V42)</f>
        <v>0</v>
      </c>
      <c r="AE40" s="445">
        <f>SUM(V40:V42)</f>
        <v>3</v>
      </c>
    </row>
    <row r="41" spans="1:31" ht="14">
      <c r="A41" s="535"/>
      <c r="B41" s="550"/>
      <c r="C41" s="550"/>
      <c r="D41" s="148"/>
      <c r="E41" s="148"/>
      <c r="F41" s="64"/>
      <c r="G41" s="555"/>
      <c r="H41" s="247"/>
      <c r="I41" s="314"/>
      <c r="J41" s="247"/>
      <c r="K41" s="314"/>
      <c r="L41" s="247"/>
      <c r="M41" s="314"/>
      <c r="N41" s="247"/>
      <c r="O41" s="314"/>
      <c r="P41" s="247"/>
      <c r="Q41" s="314"/>
      <c r="R41" s="247"/>
      <c r="S41" s="314"/>
      <c r="T41" s="247"/>
      <c r="U41" s="314"/>
      <c r="V41" s="163" t="str">
        <f t="shared" si="1"/>
        <v/>
      </c>
      <c r="W41" s="20"/>
      <c r="X41" s="445"/>
      <c r="Y41" s="445"/>
      <c r="Z41" s="445"/>
      <c r="AA41" s="445"/>
      <c r="AB41" s="445"/>
      <c r="AC41" s="445"/>
      <c r="AD41" s="445"/>
      <c r="AE41" s="445"/>
    </row>
    <row r="42" spans="1:31" ht="15" thickBot="1">
      <c r="A42" s="535"/>
      <c r="B42" s="551"/>
      <c r="C42" s="551"/>
      <c r="D42" s="150"/>
      <c r="E42" s="150"/>
      <c r="F42" s="151"/>
      <c r="G42" s="556"/>
      <c r="H42" s="293"/>
      <c r="I42" s="316"/>
      <c r="J42" s="293"/>
      <c r="K42" s="316"/>
      <c r="L42" s="293"/>
      <c r="M42" s="316"/>
      <c r="N42" s="293"/>
      <c r="O42" s="316"/>
      <c r="P42" s="293"/>
      <c r="Q42" s="316"/>
      <c r="R42" s="293"/>
      <c r="S42" s="316"/>
      <c r="T42" s="293"/>
      <c r="U42" s="316"/>
      <c r="V42" s="164" t="str">
        <f t="shared" si="1"/>
        <v/>
      </c>
      <c r="W42" s="31"/>
      <c r="X42" s="446"/>
      <c r="Y42" s="446"/>
      <c r="Z42" s="446"/>
      <c r="AA42" s="446"/>
      <c r="AB42" s="446"/>
      <c r="AC42" s="446"/>
      <c r="AD42" s="446"/>
      <c r="AE42" s="446"/>
    </row>
    <row r="43" spans="1:31" ht="14">
      <c r="A43" s="535"/>
      <c r="B43" s="549" t="str">
        <f>Summary!B88</f>
        <v>Support for the UML Action Language standard</v>
      </c>
      <c r="C43" s="549" t="str">
        <f>Summary!A88</f>
        <v>E-Auth-8</v>
      </c>
      <c r="D43" s="361" t="s">
        <v>111</v>
      </c>
      <c r="E43" s="170"/>
      <c r="F43" s="171" t="s">
        <v>424</v>
      </c>
      <c r="G43" s="557" t="s">
        <v>89</v>
      </c>
      <c r="H43" s="246" t="s">
        <v>370</v>
      </c>
      <c r="I43" s="317">
        <v>6</v>
      </c>
      <c r="J43" s="246"/>
      <c r="K43" s="317"/>
      <c r="L43" s="246"/>
      <c r="M43" s="317"/>
      <c r="N43" s="246"/>
      <c r="O43" s="317"/>
      <c r="P43" s="246"/>
      <c r="Q43" s="317"/>
      <c r="R43" s="246"/>
      <c r="S43" s="317"/>
      <c r="T43" s="246"/>
      <c r="U43" s="317"/>
      <c r="V43" s="162">
        <f t="shared" si="1"/>
        <v>6</v>
      </c>
      <c r="W43" s="34"/>
      <c r="X43" s="445">
        <f>SUMIF(E43:E45,"1.0M1",V43:V45)</f>
        <v>0</v>
      </c>
      <c r="Y43" s="445">
        <f>SUMIF(E43:E45,"1.0M2",V43:V45)</f>
        <v>0</v>
      </c>
      <c r="Z43" s="445">
        <f>SUMIF(E43:E45,"1.0M3",V43:V45)</f>
        <v>0</v>
      </c>
      <c r="AA43" s="445">
        <f>SUMIF(E43:E45,"1.0",V43:V45)</f>
        <v>0</v>
      </c>
      <c r="AB43" s="445">
        <f>SUMIF(D43:D45,"&lt;=3",V43:V45)</f>
        <v>0</v>
      </c>
      <c r="AC43" s="445">
        <f>SUMIF(D43:D45,"&gt;=4",V43:V45)</f>
        <v>0</v>
      </c>
      <c r="AD43" s="445">
        <f>SUMIF(D43:D45,"&lt;=5",V43:V45)</f>
        <v>0</v>
      </c>
      <c r="AE43" s="445">
        <f>SUM(V43:V45)</f>
        <v>6</v>
      </c>
    </row>
    <row r="44" spans="1:31" ht="14">
      <c r="A44" s="535"/>
      <c r="B44" s="550"/>
      <c r="C44" s="550"/>
      <c r="D44" s="148"/>
      <c r="E44" s="148"/>
      <c r="F44" s="60"/>
      <c r="G44" s="558"/>
      <c r="H44" s="247"/>
      <c r="I44" s="314"/>
      <c r="J44" s="247"/>
      <c r="K44" s="314"/>
      <c r="L44" s="247"/>
      <c r="M44" s="314"/>
      <c r="N44" s="247"/>
      <c r="O44" s="314"/>
      <c r="P44" s="247"/>
      <c r="Q44" s="314"/>
      <c r="R44" s="247"/>
      <c r="S44" s="314"/>
      <c r="T44" s="247"/>
      <c r="U44" s="314"/>
      <c r="V44" s="163" t="str">
        <f t="shared" si="1"/>
        <v/>
      </c>
      <c r="W44" s="20"/>
      <c r="X44" s="445"/>
      <c r="Y44" s="445"/>
      <c r="Z44" s="445"/>
      <c r="AA44" s="445"/>
      <c r="AB44" s="445"/>
      <c r="AC44" s="445"/>
      <c r="AD44" s="445"/>
      <c r="AE44" s="445"/>
    </row>
    <row r="45" spans="1:31" ht="15" thickBot="1">
      <c r="A45" s="535"/>
      <c r="B45" s="551"/>
      <c r="C45" s="551"/>
      <c r="D45" s="150"/>
      <c r="E45" s="150"/>
      <c r="F45" s="151"/>
      <c r="G45" s="559"/>
      <c r="H45" s="293"/>
      <c r="I45" s="316"/>
      <c r="J45" s="293"/>
      <c r="K45" s="316"/>
      <c r="L45" s="293"/>
      <c r="M45" s="316"/>
      <c r="N45" s="293"/>
      <c r="O45" s="316"/>
      <c r="P45" s="293"/>
      <c r="Q45" s="316"/>
      <c r="R45" s="293"/>
      <c r="S45" s="316"/>
      <c r="T45" s="293"/>
      <c r="U45" s="316"/>
      <c r="V45" s="164" t="str">
        <f t="shared" si="1"/>
        <v/>
      </c>
      <c r="W45" s="31"/>
      <c r="X45" s="446"/>
      <c r="Y45" s="446"/>
      <c r="Z45" s="446"/>
      <c r="AA45" s="446"/>
      <c r="AB45" s="446"/>
      <c r="AC45" s="446"/>
      <c r="AD45" s="446"/>
      <c r="AE45" s="446"/>
    </row>
    <row r="46" spans="1:31" ht="14">
      <c r="A46" s="535"/>
      <c r="B46" s="549" t="str">
        <f>Summary!B89</f>
        <v>Support for the UML RT profile</v>
      </c>
      <c r="C46" s="549" t="str">
        <f>Summary!A89</f>
        <v>E-Auth-9</v>
      </c>
      <c r="D46" s="361" t="s">
        <v>111</v>
      </c>
      <c r="E46" s="170"/>
      <c r="F46" s="169" t="s">
        <v>184</v>
      </c>
      <c r="G46" s="557" t="s">
        <v>170</v>
      </c>
      <c r="H46" s="246" t="s">
        <v>370</v>
      </c>
      <c r="I46" s="317">
        <v>6</v>
      </c>
      <c r="J46" s="246"/>
      <c r="K46" s="317"/>
      <c r="L46" s="246"/>
      <c r="M46" s="317"/>
      <c r="N46" s="246"/>
      <c r="O46" s="317"/>
      <c r="P46" s="246"/>
      <c r="Q46" s="317"/>
      <c r="R46" s="246"/>
      <c r="S46" s="317"/>
      <c r="T46" s="246"/>
      <c r="U46" s="317"/>
      <c r="V46" s="162">
        <f t="shared" si="1"/>
        <v>6</v>
      </c>
      <c r="W46" s="34"/>
      <c r="X46" s="445">
        <f>SUMIF(E46:E50,"1.0M1",V46:V50)</f>
        <v>0</v>
      </c>
      <c r="Y46" s="445">
        <f>SUMIF(E46:E50,"1.0M2",V46:V50)</f>
        <v>0</v>
      </c>
      <c r="Z46" s="445">
        <f>SUMIF(E46:E50,"1.0M3",V46:V50)</f>
        <v>0</v>
      </c>
      <c r="AA46" s="445">
        <f>SUMIF(E46:E50,"1.0",V46:V50)</f>
        <v>0</v>
      </c>
      <c r="AB46" s="445">
        <f>SUMIF(D46:D50,"&lt;=3",V46:V50)</f>
        <v>0</v>
      </c>
      <c r="AC46" s="445">
        <f>SUMIF(D46:D50,"&gt;=4",V46:V50)</f>
        <v>0</v>
      </c>
      <c r="AD46" s="445">
        <f>SUMIF(D46:D50,"&lt;=5",V46:V50)</f>
        <v>0</v>
      </c>
      <c r="AE46" s="445">
        <f>SUM(V46:V50)</f>
        <v>30</v>
      </c>
    </row>
    <row r="47" spans="1:31" ht="14">
      <c r="A47" s="535"/>
      <c r="B47" s="550"/>
      <c r="C47" s="550"/>
      <c r="D47" s="362" t="s">
        <v>111</v>
      </c>
      <c r="E47" s="148"/>
      <c r="F47" s="60" t="s">
        <v>185</v>
      </c>
      <c r="G47" s="558"/>
      <c r="H47" s="247" t="s">
        <v>370</v>
      </c>
      <c r="I47" s="314">
        <v>12</v>
      </c>
      <c r="J47" s="247"/>
      <c r="K47" s="314"/>
      <c r="L47" s="247"/>
      <c r="M47" s="314"/>
      <c r="N47" s="247"/>
      <c r="O47" s="314"/>
      <c r="P47" s="247"/>
      <c r="Q47" s="314"/>
      <c r="R47" s="247"/>
      <c r="S47" s="314"/>
      <c r="T47" s="247"/>
      <c r="U47" s="314"/>
      <c r="V47" s="163">
        <f t="shared" si="1"/>
        <v>12</v>
      </c>
      <c r="W47" s="20"/>
      <c r="X47" s="445"/>
      <c r="Y47" s="445"/>
      <c r="Z47" s="445"/>
      <c r="AA47" s="445"/>
      <c r="AB47" s="445"/>
      <c r="AC47" s="445"/>
      <c r="AD47" s="445"/>
      <c r="AE47" s="445"/>
    </row>
    <row r="48" spans="1:31" ht="28">
      <c r="A48" s="535"/>
      <c r="B48" s="550"/>
      <c r="C48" s="550"/>
      <c r="D48" s="362" t="s">
        <v>111</v>
      </c>
      <c r="E48" s="148"/>
      <c r="F48" s="60" t="s">
        <v>186</v>
      </c>
      <c r="G48" s="558"/>
      <c r="H48" s="247" t="s">
        <v>460</v>
      </c>
      <c r="I48" s="314">
        <v>6</v>
      </c>
      <c r="J48" s="247"/>
      <c r="K48" s="314"/>
      <c r="L48" s="247"/>
      <c r="M48" s="314"/>
      <c r="N48" s="247"/>
      <c r="O48" s="314"/>
      <c r="P48" s="247"/>
      <c r="Q48" s="314"/>
      <c r="R48" s="247"/>
      <c r="S48" s="314"/>
      <c r="T48" s="247"/>
      <c r="U48" s="314"/>
      <c r="V48" s="163">
        <f t="shared" si="1"/>
        <v>6</v>
      </c>
      <c r="W48" s="20"/>
      <c r="X48" s="445"/>
      <c r="Y48" s="445"/>
      <c r="Z48" s="445"/>
      <c r="AA48" s="445"/>
      <c r="AB48" s="445"/>
      <c r="AC48" s="445"/>
      <c r="AD48" s="445"/>
      <c r="AE48" s="445"/>
    </row>
    <row r="49" spans="1:31" ht="28">
      <c r="A49" s="535"/>
      <c r="B49" s="550"/>
      <c r="C49" s="550"/>
      <c r="D49" s="362" t="s">
        <v>111</v>
      </c>
      <c r="E49" s="148"/>
      <c r="F49" s="60" t="s">
        <v>55</v>
      </c>
      <c r="G49" s="558"/>
      <c r="H49" s="247" t="s">
        <v>56</v>
      </c>
      <c r="I49" s="314">
        <v>6</v>
      </c>
      <c r="J49" s="247"/>
      <c r="K49" s="314"/>
      <c r="L49" s="247"/>
      <c r="M49" s="314"/>
      <c r="N49" s="247"/>
      <c r="O49" s="314"/>
      <c r="P49" s="247"/>
      <c r="Q49" s="314"/>
      <c r="R49" s="247"/>
      <c r="S49" s="314"/>
      <c r="T49" s="247"/>
      <c r="U49" s="314"/>
      <c r="V49" s="163">
        <f t="shared" si="1"/>
        <v>6</v>
      </c>
      <c r="W49" s="20"/>
      <c r="X49" s="445"/>
      <c r="Y49" s="445"/>
      <c r="Z49" s="445"/>
      <c r="AA49" s="445"/>
      <c r="AB49" s="445"/>
      <c r="AC49" s="445"/>
      <c r="AD49" s="445"/>
      <c r="AE49" s="445"/>
    </row>
    <row r="50" spans="1:31" ht="15" thickBot="1">
      <c r="A50" s="535"/>
      <c r="B50" s="551"/>
      <c r="C50" s="551"/>
      <c r="D50" s="150"/>
      <c r="E50" s="150"/>
      <c r="F50" s="93"/>
      <c r="G50" s="559"/>
      <c r="H50" s="293"/>
      <c r="I50" s="316"/>
      <c r="J50" s="293"/>
      <c r="K50" s="316"/>
      <c r="L50" s="293"/>
      <c r="M50" s="316"/>
      <c r="N50" s="293"/>
      <c r="O50" s="316"/>
      <c r="P50" s="293"/>
      <c r="Q50" s="316"/>
      <c r="R50" s="293"/>
      <c r="S50" s="316"/>
      <c r="T50" s="293"/>
      <c r="U50" s="316"/>
      <c r="V50" s="163" t="str">
        <f t="shared" si="1"/>
        <v/>
      </c>
      <c r="W50" s="31"/>
      <c r="X50" s="446"/>
      <c r="Y50" s="446"/>
      <c r="Z50" s="446"/>
      <c r="AA50" s="446"/>
      <c r="AB50" s="446"/>
      <c r="AC50" s="446"/>
      <c r="AD50" s="446"/>
      <c r="AE50" s="446"/>
    </row>
    <row r="51" spans="1:31" ht="14">
      <c r="A51" s="535"/>
      <c r="B51" s="549" t="str">
        <f>Summary!B90</f>
        <v>Rhapsody UML profile</v>
      </c>
      <c r="C51" s="549" t="str">
        <f>Summary!A90</f>
        <v>E-Auth-10</v>
      </c>
      <c r="D51" s="361" t="s">
        <v>338</v>
      </c>
      <c r="E51" s="170"/>
      <c r="F51" s="169" t="s">
        <v>171</v>
      </c>
      <c r="G51" s="557" t="s">
        <v>170</v>
      </c>
      <c r="H51" s="246" t="s">
        <v>370</v>
      </c>
      <c r="I51" s="317">
        <v>6</v>
      </c>
      <c r="J51" s="246"/>
      <c r="K51" s="317"/>
      <c r="L51" s="246"/>
      <c r="M51" s="317"/>
      <c r="N51" s="246"/>
      <c r="O51" s="317"/>
      <c r="P51" s="246"/>
      <c r="Q51" s="317"/>
      <c r="R51" s="246"/>
      <c r="S51" s="317"/>
      <c r="T51" s="246"/>
      <c r="U51" s="317"/>
      <c r="V51" s="162">
        <f t="shared" ref="V51:V58" si="2">IF(F51="", "", IF(OR(I51="", I51="?", K51="?", M51="?", O51="?", Q51="?", S51="?", U51="?"), "?", I51+K51+M51+O51+Q51+S51+U51))</f>
        <v>6</v>
      </c>
      <c r="W51" s="34"/>
      <c r="X51" s="445">
        <f>SUMIF(E51:E55,"1.0M1",V51:V55)</f>
        <v>0</v>
      </c>
      <c r="Y51" s="445">
        <f>SUMIF(E51:E55,"1.0M2",V51:V55)</f>
        <v>0</v>
      </c>
      <c r="Z51" s="445">
        <f>SUMIF(E51:E55,"1.0M3",V51:V55)</f>
        <v>0</v>
      </c>
      <c r="AA51" s="445">
        <f>SUMIF(E51:E55,"1.0",V51:V55)</f>
        <v>0</v>
      </c>
      <c r="AB51" s="445">
        <f>SUMIF(D51:D55,"&lt;=3",V51:V55)</f>
        <v>0</v>
      </c>
      <c r="AC51" s="445">
        <f>SUMIF(D51:D55,"&gt;=4",V51:V55)</f>
        <v>0</v>
      </c>
      <c r="AD51" s="445">
        <f>SUMIF(D51:D55,"&lt;=5",V51:V55)</f>
        <v>0</v>
      </c>
      <c r="AE51" s="445">
        <f>SUM(V51:V55)</f>
        <v>30</v>
      </c>
    </row>
    <row r="52" spans="1:31" ht="14">
      <c r="A52" s="535"/>
      <c r="B52" s="550"/>
      <c r="C52" s="550"/>
      <c r="D52" s="362" t="s">
        <v>338</v>
      </c>
      <c r="E52" s="148"/>
      <c r="F52" s="60" t="s">
        <v>172</v>
      </c>
      <c r="G52" s="558"/>
      <c r="H52" s="247" t="s">
        <v>370</v>
      </c>
      <c r="I52" s="314">
        <v>12</v>
      </c>
      <c r="J52" s="247"/>
      <c r="K52" s="314"/>
      <c r="L52" s="247"/>
      <c r="M52" s="314"/>
      <c r="N52" s="247"/>
      <c r="O52" s="314"/>
      <c r="P52" s="247"/>
      <c r="Q52" s="314"/>
      <c r="R52" s="247"/>
      <c r="S52" s="314"/>
      <c r="T52" s="247"/>
      <c r="U52" s="314"/>
      <c r="V52" s="163">
        <f t="shared" si="2"/>
        <v>12</v>
      </c>
      <c r="W52" s="20"/>
      <c r="X52" s="445"/>
      <c r="Y52" s="445"/>
      <c r="Z52" s="445"/>
      <c r="AA52" s="445"/>
      <c r="AB52" s="445"/>
      <c r="AC52" s="445"/>
      <c r="AD52" s="445"/>
      <c r="AE52" s="445"/>
    </row>
    <row r="53" spans="1:31" ht="28">
      <c r="A53" s="535"/>
      <c r="B53" s="550"/>
      <c r="C53" s="550"/>
      <c r="D53" s="362" t="s">
        <v>338</v>
      </c>
      <c r="E53" s="148"/>
      <c r="F53" s="60" t="s">
        <v>173</v>
      </c>
      <c r="G53" s="558"/>
      <c r="H53" s="247" t="s">
        <v>460</v>
      </c>
      <c r="I53" s="314">
        <v>6</v>
      </c>
      <c r="J53" s="247"/>
      <c r="K53" s="314"/>
      <c r="L53" s="247"/>
      <c r="M53" s="314"/>
      <c r="N53" s="247"/>
      <c r="O53" s="314"/>
      <c r="P53" s="247"/>
      <c r="Q53" s="314"/>
      <c r="R53" s="247"/>
      <c r="S53" s="314"/>
      <c r="T53" s="247"/>
      <c r="U53" s="314"/>
      <c r="V53" s="163">
        <f t="shared" si="2"/>
        <v>6</v>
      </c>
      <c r="W53" s="20"/>
      <c r="X53" s="445"/>
      <c r="Y53" s="445"/>
      <c r="Z53" s="445"/>
      <c r="AA53" s="445"/>
      <c r="AB53" s="445"/>
      <c r="AC53" s="445"/>
      <c r="AD53" s="445"/>
      <c r="AE53" s="445"/>
    </row>
    <row r="54" spans="1:31" ht="28">
      <c r="A54" s="535"/>
      <c r="B54" s="550"/>
      <c r="C54" s="550"/>
      <c r="D54" s="362" t="s">
        <v>338</v>
      </c>
      <c r="E54" s="148"/>
      <c r="F54" s="60" t="s">
        <v>57</v>
      </c>
      <c r="G54" s="558"/>
      <c r="H54" s="247" t="s">
        <v>56</v>
      </c>
      <c r="I54" s="314">
        <v>6</v>
      </c>
      <c r="J54" s="247"/>
      <c r="K54" s="314"/>
      <c r="L54" s="247"/>
      <c r="M54" s="314"/>
      <c r="N54" s="247"/>
      <c r="O54" s="314"/>
      <c r="P54" s="247"/>
      <c r="Q54" s="314"/>
      <c r="R54" s="247"/>
      <c r="S54" s="314"/>
      <c r="T54" s="247"/>
      <c r="U54" s="314"/>
      <c r="V54" s="163">
        <f t="shared" si="2"/>
        <v>6</v>
      </c>
      <c r="W54" s="20"/>
      <c r="X54" s="445"/>
      <c r="Y54" s="445"/>
      <c r="Z54" s="445"/>
      <c r="AA54" s="445"/>
      <c r="AB54" s="445"/>
      <c r="AC54" s="445"/>
      <c r="AD54" s="445"/>
      <c r="AE54" s="445"/>
    </row>
    <row r="55" spans="1:31" ht="15" thickBot="1">
      <c r="A55" s="535"/>
      <c r="B55" s="551"/>
      <c r="C55" s="551"/>
      <c r="D55" s="150"/>
      <c r="E55" s="150"/>
      <c r="F55" s="93"/>
      <c r="G55" s="559"/>
      <c r="H55" s="293"/>
      <c r="I55" s="316"/>
      <c r="J55" s="293"/>
      <c r="K55" s="316"/>
      <c r="L55" s="293"/>
      <c r="M55" s="316"/>
      <c r="N55" s="293"/>
      <c r="O55" s="316"/>
      <c r="P55" s="293"/>
      <c r="Q55" s="316"/>
      <c r="R55" s="293"/>
      <c r="S55" s="316"/>
      <c r="T55" s="293"/>
      <c r="U55" s="316"/>
      <c r="V55" s="164" t="str">
        <f t="shared" si="2"/>
        <v/>
      </c>
      <c r="W55" s="31"/>
      <c r="X55" s="446"/>
      <c r="Y55" s="446"/>
      <c r="Z55" s="446"/>
      <c r="AA55" s="446"/>
      <c r="AB55" s="446"/>
      <c r="AC55" s="446"/>
      <c r="AD55" s="446"/>
      <c r="AE55" s="446"/>
    </row>
    <row r="56" spans="1:31" ht="24">
      <c r="A56" s="535"/>
      <c r="B56" s="550" t="str">
        <f>Summary!B91</f>
        <v>Capacity to extend support to any other modeling standard</v>
      </c>
      <c r="C56" s="550" t="str">
        <f>Summary!A91</f>
        <v>1.1 b)</v>
      </c>
      <c r="D56" s="148"/>
      <c r="E56" s="148"/>
      <c r="F56" s="60" t="s">
        <v>301</v>
      </c>
      <c r="G56" s="432" t="s">
        <v>87</v>
      </c>
      <c r="H56" s="235" t="s">
        <v>372</v>
      </c>
      <c r="I56" s="309">
        <v>0</v>
      </c>
      <c r="J56" s="235"/>
      <c r="K56" s="309"/>
      <c r="L56" s="235"/>
      <c r="M56" s="309"/>
      <c r="N56" s="235"/>
      <c r="O56" s="309"/>
      <c r="P56" s="235"/>
      <c r="Q56" s="309"/>
      <c r="R56" s="235"/>
      <c r="S56" s="309"/>
      <c r="T56" s="235"/>
      <c r="U56" s="309"/>
      <c r="V56" s="163">
        <f t="shared" si="2"/>
        <v>0</v>
      </c>
      <c r="W56" s="20"/>
      <c r="X56" s="445">
        <f>SUMIF(E56:E58,"1.0M1",V56:V58)</f>
        <v>0</v>
      </c>
      <c r="Y56" s="445">
        <f>SUMIF(E56:E58,"1.0M2",V56:V58)</f>
        <v>0</v>
      </c>
      <c r="Z56" s="445">
        <f>SUMIF(E56:E58,"1.0M3",V56:V58)</f>
        <v>0</v>
      </c>
      <c r="AA56" s="445">
        <f>SUMIF(E56:E58,"1.0",V56:V58)</f>
        <v>0</v>
      </c>
      <c r="AB56" s="445">
        <f>SUMIF(D56:D58,"&lt;=3",V56:V58)</f>
        <v>0</v>
      </c>
      <c r="AC56" s="445">
        <f>SUMIF(D56:D58,"&gt;=4",V56:V58)</f>
        <v>0</v>
      </c>
      <c r="AD56" s="445">
        <f>SUMIF(D56:D58,"&lt;=5",V56:V58)</f>
        <v>0</v>
      </c>
      <c r="AE56" s="445">
        <f>SUM(V56:V58)</f>
        <v>0</v>
      </c>
    </row>
    <row r="57" spans="1:31">
      <c r="A57" s="535"/>
      <c r="B57" s="550"/>
      <c r="C57" s="550"/>
      <c r="D57" s="148"/>
      <c r="E57" s="148"/>
      <c r="F57" s="60"/>
      <c r="G57" s="428"/>
      <c r="H57" s="235"/>
      <c r="I57" s="309"/>
      <c r="J57" s="235"/>
      <c r="K57" s="309"/>
      <c r="L57" s="235"/>
      <c r="M57" s="309"/>
      <c r="N57" s="235"/>
      <c r="O57" s="309"/>
      <c r="P57" s="235"/>
      <c r="Q57" s="309"/>
      <c r="R57" s="235"/>
      <c r="S57" s="309"/>
      <c r="T57" s="235"/>
      <c r="U57" s="309"/>
      <c r="V57" s="163" t="str">
        <f t="shared" si="2"/>
        <v/>
      </c>
      <c r="W57" s="20"/>
      <c r="X57" s="445"/>
      <c r="Y57" s="445"/>
      <c r="Z57" s="445"/>
      <c r="AA57" s="445"/>
      <c r="AB57" s="445"/>
      <c r="AC57" s="445"/>
      <c r="AD57" s="445"/>
      <c r="AE57" s="445"/>
    </row>
    <row r="58" spans="1:31" ht="13" thickBot="1">
      <c r="A58" s="535"/>
      <c r="B58" s="551"/>
      <c r="C58" s="551"/>
      <c r="D58" s="150"/>
      <c r="E58" s="150"/>
      <c r="F58" s="31"/>
      <c r="G58" s="429"/>
      <c r="H58" s="295"/>
      <c r="I58" s="308"/>
      <c r="J58" s="295"/>
      <c r="K58" s="308"/>
      <c r="L58" s="295"/>
      <c r="M58" s="308"/>
      <c r="N58" s="295"/>
      <c r="O58" s="308"/>
      <c r="P58" s="295"/>
      <c r="Q58" s="308"/>
      <c r="R58" s="295"/>
      <c r="S58" s="308"/>
      <c r="T58" s="295"/>
      <c r="U58" s="308"/>
      <c r="V58" s="164" t="str">
        <f t="shared" si="2"/>
        <v/>
      </c>
      <c r="W58" s="31"/>
      <c r="X58" s="446"/>
      <c r="Y58" s="446"/>
      <c r="Z58" s="446"/>
      <c r="AA58" s="446"/>
      <c r="AB58" s="446"/>
      <c r="AC58" s="446"/>
      <c r="AD58" s="446"/>
      <c r="AE58" s="446"/>
    </row>
  </sheetData>
  <sheetCalcPr fullCalcOnLoad="1"/>
  <mergeCells count="146">
    <mergeCell ref="AC56:AC58"/>
    <mergeCell ref="AB56:AB58"/>
    <mergeCell ref="Y37:Y39"/>
    <mergeCell ref="AE31:AE36"/>
    <mergeCell ref="AE46:AE50"/>
    <mergeCell ref="AC43:AC45"/>
    <mergeCell ref="AE40:AE42"/>
    <mergeCell ref="AE43:AE45"/>
    <mergeCell ref="AD46:AD50"/>
    <mergeCell ref="AA46:AA50"/>
    <mergeCell ref="Z56:Z58"/>
    <mergeCell ref="AA56:AA58"/>
    <mergeCell ref="AE56:AE58"/>
    <mergeCell ref="AD51:AD55"/>
    <mergeCell ref="AE51:AE55"/>
    <mergeCell ref="Z51:Z55"/>
    <mergeCell ref="AA51:AA55"/>
    <mergeCell ref="AD56:AD58"/>
    <mergeCell ref="AC51:AC55"/>
    <mergeCell ref="AB51:AB55"/>
    <mergeCell ref="AE1:AE3"/>
    <mergeCell ref="AD10:AD14"/>
    <mergeCell ref="AE10:AE14"/>
    <mergeCell ref="AE15:AE22"/>
    <mergeCell ref="Y46:Y50"/>
    <mergeCell ref="AB43:AB45"/>
    <mergeCell ref="AD23:AD30"/>
    <mergeCell ref="AC15:AC22"/>
    <mergeCell ref="AB31:AB36"/>
    <mergeCell ref="Z31:Z36"/>
    <mergeCell ref="AC23:AC30"/>
    <mergeCell ref="AC31:AC36"/>
    <mergeCell ref="AD31:AD36"/>
    <mergeCell ref="AA43:AA45"/>
    <mergeCell ref="AD43:AD45"/>
    <mergeCell ref="AB40:AB42"/>
    <mergeCell ref="AA40:AA42"/>
    <mergeCell ref="AB46:AB50"/>
    <mergeCell ref="Z46:Z50"/>
    <mergeCell ref="AC46:AC50"/>
    <mergeCell ref="Z40:Z42"/>
    <mergeCell ref="AD37:AD39"/>
    <mergeCell ref="AE37:AE39"/>
    <mergeCell ref="Z37:Z39"/>
    <mergeCell ref="AE6:AE8"/>
    <mergeCell ref="AA1:AA3"/>
    <mergeCell ref="AA6:AA8"/>
    <mergeCell ref="AA10:AA14"/>
    <mergeCell ref="AE23:AE30"/>
    <mergeCell ref="G43:G45"/>
    <mergeCell ref="X46:X50"/>
    <mergeCell ref="Z43:Z45"/>
    <mergeCell ref="X43:X45"/>
    <mergeCell ref="Y43:Y45"/>
    <mergeCell ref="X6:X8"/>
    <mergeCell ref="X10:X14"/>
    <mergeCell ref="Y31:Y36"/>
    <mergeCell ref="Y40:Y42"/>
    <mergeCell ref="Y10:Y14"/>
    <mergeCell ref="P2:Q2"/>
    <mergeCell ref="Y23:Y30"/>
    <mergeCell ref="AB15:AB22"/>
    <mergeCell ref="Z15:Z22"/>
    <mergeCell ref="Y15:Y22"/>
    <mergeCell ref="AB23:AB30"/>
    <mergeCell ref="Z23:Z30"/>
    <mergeCell ref="X1:X3"/>
    <mergeCell ref="Y1:Y3"/>
    <mergeCell ref="G56:G58"/>
    <mergeCell ref="G51:G55"/>
    <mergeCell ref="G46:G50"/>
    <mergeCell ref="G37:G39"/>
    <mergeCell ref="G31:G36"/>
    <mergeCell ref="X37:X39"/>
    <mergeCell ref="W1:W3"/>
    <mergeCell ref="AD6:AD8"/>
    <mergeCell ref="AC10:AC14"/>
    <mergeCell ref="AB10:AB14"/>
    <mergeCell ref="AB1:AB3"/>
    <mergeCell ref="AB6:AB8"/>
    <mergeCell ref="Y6:Y8"/>
    <mergeCell ref="Z6:Z8"/>
    <mergeCell ref="AC6:AC8"/>
    <mergeCell ref="AC1:AC3"/>
    <mergeCell ref="AD1:AD3"/>
    <mergeCell ref="AD15:AD22"/>
    <mergeCell ref="AA31:AA36"/>
    <mergeCell ref="AC37:AC39"/>
    <mergeCell ref="AB37:AB39"/>
    <mergeCell ref="AA37:AA39"/>
    <mergeCell ref="AD40:AD42"/>
    <mergeCell ref="AC40:AC42"/>
    <mergeCell ref="AA15:AA22"/>
    <mergeCell ref="AA23:AA30"/>
    <mergeCell ref="G15:G22"/>
    <mergeCell ref="G10:G14"/>
    <mergeCell ref="L2:M2"/>
    <mergeCell ref="H2:I2"/>
    <mergeCell ref="X23:X30"/>
    <mergeCell ref="Z1:Z3"/>
    <mergeCell ref="Z10:Z14"/>
    <mergeCell ref="B31:B36"/>
    <mergeCell ref="B4:B14"/>
    <mergeCell ref="C4:C14"/>
    <mergeCell ref="B15:B22"/>
    <mergeCell ref="B40:B42"/>
    <mergeCell ref="B46:B50"/>
    <mergeCell ref="V1:V3"/>
    <mergeCell ref="X15:X22"/>
    <mergeCell ref="C46:C50"/>
    <mergeCell ref="B43:B45"/>
    <mergeCell ref="C43:C45"/>
    <mergeCell ref="G6:G8"/>
    <mergeCell ref="A1:F1"/>
    <mergeCell ref="G1:G3"/>
    <mergeCell ref="B23:B30"/>
    <mergeCell ref="B37:B39"/>
    <mergeCell ref="G40:G42"/>
    <mergeCell ref="X40:X42"/>
    <mergeCell ref="J2:K2"/>
    <mergeCell ref="G23:G30"/>
    <mergeCell ref="X31:X36"/>
    <mergeCell ref="Y56:Y58"/>
    <mergeCell ref="X56:X58"/>
    <mergeCell ref="Y51:Y55"/>
    <mergeCell ref="X51:X55"/>
    <mergeCell ref="H1:U1"/>
    <mergeCell ref="A2:A3"/>
    <mergeCell ref="B2:B3"/>
    <mergeCell ref="C2:C3"/>
    <mergeCell ref="D2:D3"/>
    <mergeCell ref="F2:F3"/>
    <mergeCell ref="N2:O2"/>
    <mergeCell ref="T2:U2"/>
    <mergeCell ref="E2:E3"/>
    <mergeCell ref="R2:S2"/>
    <mergeCell ref="C51:C55"/>
    <mergeCell ref="C40:C42"/>
    <mergeCell ref="C31:C36"/>
    <mergeCell ref="C15:C22"/>
    <mergeCell ref="C23:C30"/>
    <mergeCell ref="C37:C39"/>
    <mergeCell ref="A4:A58"/>
    <mergeCell ref="C56:C58"/>
    <mergeCell ref="B56:B58"/>
    <mergeCell ref="B51:B55"/>
  </mergeCells>
  <phoneticPr fontId="10" type="noConversion"/>
  <conditionalFormatting sqref="A59:A995 G31:G995 B31:C995 G1:G22 AF1:AH995 B22:C23 AD1:AE22 A1:A4 X4:AC22 F1:F19 D22:F995 F21 H1:W995 E4:E21 X1:AC1 B1:D21 E1:E2 X31:AE995">
    <cfRule type="cellIs" dxfId="20" priority="2" operator="equal">
      <formula>"?"</formula>
    </cfRule>
  </conditionalFormatting>
  <pageMargins left="0.7" right="0.7" top="0.75" bottom="0.75" header="0.3" footer="0.3"/>
  <legacyDrawing r:id="rId1"/>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Y7"/>
  <sheetViews>
    <sheetView zoomScale="70" zoomScaleNormal="70" zoomScalePageLayoutView="70" workbookViewId="0">
      <selection activeCell="W4" sqref="W4:W5"/>
    </sheetView>
  </sheetViews>
  <sheetFormatPr baseColWidth="10" defaultColWidth="8.83203125" defaultRowHeight="12"/>
  <cols>
    <col min="1" max="1" width="11.33203125" customWidth="1"/>
    <col min="2" max="2" width="37.6640625" customWidth="1"/>
    <col min="3" max="3" width="9.1640625" bestFit="1" customWidth="1"/>
    <col min="4" max="4" width="10.33203125" style="149" customWidth="1"/>
    <col min="5" max="5" width="34.5" customWidth="1"/>
    <col min="6" max="6" width="19.83203125" style="18" customWidth="1"/>
    <col min="7" max="7" width="13" style="22" customWidth="1"/>
    <col min="8" max="8" width="13" style="18" customWidth="1"/>
    <col min="9" max="9" width="13" style="22" customWidth="1"/>
    <col min="10" max="10" width="13" style="18" customWidth="1"/>
    <col min="11" max="11" width="13" style="22" customWidth="1"/>
    <col min="12" max="12" width="13" style="18" customWidth="1"/>
    <col min="13" max="13" width="13" style="22" customWidth="1"/>
    <col min="14" max="14" width="13" style="18" customWidth="1"/>
    <col min="15" max="15" width="13" style="22" customWidth="1"/>
    <col min="16" max="16" width="13" style="18" customWidth="1"/>
    <col min="17" max="17" width="13" style="22" customWidth="1"/>
    <col min="18" max="18" width="13" style="18" customWidth="1"/>
    <col min="19" max="19" width="13" style="22" customWidth="1"/>
    <col min="20" max="20" width="13" style="18" customWidth="1"/>
    <col min="21" max="21" width="17.1640625" customWidth="1"/>
    <col min="22" max="22" width="13" customWidth="1"/>
  </cols>
  <sheetData>
    <row r="1" spans="1:25" s="17" customFormat="1" ht="18.75" customHeight="1">
      <c r="A1" s="424" t="s">
        <v>360</v>
      </c>
      <c r="B1" s="424"/>
      <c r="C1" s="424"/>
      <c r="D1" s="424"/>
      <c r="E1" s="424"/>
      <c r="F1" s="488" t="s">
        <v>361</v>
      </c>
      <c r="G1" s="412" t="s">
        <v>362</v>
      </c>
      <c r="H1" s="425"/>
      <c r="I1" s="425"/>
      <c r="J1" s="425"/>
      <c r="K1" s="425"/>
      <c r="L1" s="425"/>
      <c r="M1" s="425"/>
      <c r="N1" s="425"/>
      <c r="O1" s="425"/>
      <c r="P1" s="425"/>
      <c r="Q1" s="425"/>
      <c r="R1" s="425"/>
      <c r="S1" s="425"/>
      <c r="T1" s="413"/>
      <c r="U1" s="424" t="s">
        <v>309</v>
      </c>
      <c r="V1" s="424" t="s">
        <v>310</v>
      </c>
      <c r="W1" s="418" t="s">
        <v>348</v>
      </c>
      <c r="X1" s="418" t="s">
        <v>349</v>
      </c>
      <c r="Y1" s="16"/>
    </row>
    <row r="2" spans="1:25" s="17" customFormat="1" ht="18.75" customHeight="1">
      <c r="A2" s="416" t="s">
        <v>311</v>
      </c>
      <c r="B2" s="416" t="s">
        <v>796</v>
      </c>
      <c r="C2" s="416" t="s">
        <v>797</v>
      </c>
      <c r="D2" s="416" t="s">
        <v>798</v>
      </c>
      <c r="E2" s="416" t="s">
        <v>799</v>
      </c>
      <c r="F2" s="539"/>
      <c r="G2" s="412" t="s">
        <v>800</v>
      </c>
      <c r="H2" s="413"/>
      <c r="I2" s="412" t="s">
        <v>588</v>
      </c>
      <c r="J2" s="413"/>
      <c r="K2" s="412" t="s">
        <v>589</v>
      </c>
      <c r="L2" s="413"/>
      <c r="M2" s="412" t="s">
        <v>299</v>
      </c>
      <c r="N2" s="413"/>
      <c r="O2" s="412" t="s">
        <v>590</v>
      </c>
      <c r="P2" s="413"/>
      <c r="Q2" s="412" t="s">
        <v>300</v>
      </c>
      <c r="R2" s="413"/>
      <c r="S2" s="412" t="s">
        <v>298</v>
      </c>
      <c r="T2" s="413"/>
      <c r="U2" s="416"/>
      <c r="V2" s="416"/>
      <c r="W2" s="416"/>
      <c r="X2" s="416"/>
      <c r="Y2" s="16"/>
    </row>
    <row r="3" spans="1:25" s="17" customFormat="1" ht="37" thickBot="1">
      <c r="A3" s="417"/>
      <c r="B3" s="417"/>
      <c r="C3" s="417"/>
      <c r="D3" s="417"/>
      <c r="E3" s="417"/>
      <c r="F3" s="489"/>
      <c r="G3" s="154" t="s">
        <v>408</v>
      </c>
      <c r="H3" s="288" t="s">
        <v>587</v>
      </c>
      <c r="I3" s="154" t="s">
        <v>408</v>
      </c>
      <c r="J3" s="288" t="s">
        <v>587</v>
      </c>
      <c r="K3" s="154" t="s">
        <v>408</v>
      </c>
      <c r="L3" s="288" t="s">
        <v>587</v>
      </c>
      <c r="M3" s="154" t="s">
        <v>408</v>
      </c>
      <c r="N3" s="288" t="s">
        <v>587</v>
      </c>
      <c r="O3" s="154" t="s">
        <v>408</v>
      </c>
      <c r="P3" s="288" t="s">
        <v>587</v>
      </c>
      <c r="Q3" s="154" t="s">
        <v>408</v>
      </c>
      <c r="R3" s="288" t="s">
        <v>587</v>
      </c>
      <c r="S3" s="154" t="s">
        <v>408</v>
      </c>
      <c r="T3" s="288" t="s">
        <v>587</v>
      </c>
      <c r="U3" s="419"/>
      <c r="V3" s="419"/>
      <c r="W3" s="419"/>
      <c r="X3" s="419"/>
      <c r="Y3" s="16"/>
    </row>
    <row r="4" spans="1:25" ht="73" thickTop="1">
      <c r="A4" s="491" t="str">
        <f>CONCATENATE(Summary!A79,CHAR(10),Summary!A92)</f>
        <v>D. Flexible Content Support
2. Domain Specific Models</v>
      </c>
      <c r="B4" s="538" t="str">
        <f>Summary!B93</f>
        <v>All MP services must be applicable to user-defined domain specific modeling languages</v>
      </c>
      <c r="C4" s="538" t="str">
        <f>Summary!A93</f>
        <v>2.1</v>
      </c>
      <c r="D4" s="25"/>
      <c r="E4" s="57" t="s">
        <v>34</v>
      </c>
      <c r="F4" s="508" t="s">
        <v>87</v>
      </c>
      <c r="G4" s="207"/>
      <c r="H4" s="311">
        <v>0</v>
      </c>
      <c r="I4" s="207"/>
      <c r="J4" s="311">
        <v>0</v>
      </c>
      <c r="K4" s="207"/>
      <c r="L4" s="311">
        <v>0</v>
      </c>
      <c r="M4" s="207"/>
      <c r="N4" s="311">
        <v>0</v>
      </c>
      <c r="O4" s="207"/>
      <c r="P4" s="311">
        <v>0</v>
      </c>
      <c r="Q4" s="207"/>
      <c r="R4" s="311">
        <v>0</v>
      </c>
      <c r="S4" s="207"/>
      <c r="T4" s="311">
        <v>0</v>
      </c>
      <c r="U4" s="163">
        <f>IF(E4="", "", IF(OR(H4="", H4="?", J4="?", L4="?", N4="?", P4="?", R4="?", T4="?"), "?", H4+J4+L4+N4+P4+R4+T4))</f>
        <v>0</v>
      </c>
      <c r="V4" s="25"/>
      <c r="W4" s="531">
        <f>SUMIF(D4:D5,"&lt;=5",U4:U5)</f>
        <v>0</v>
      </c>
      <c r="X4" s="531">
        <f>SUM(U4:U5)</f>
        <v>0</v>
      </c>
    </row>
    <row r="5" spans="1:25" ht="15" thickBot="1">
      <c r="A5" s="535"/>
      <c r="B5" s="534"/>
      <c r="C5" s="534"/>
      <c r="D5" s="31"/>
      <c r="E5" s="151"/>
      <c r="F5" s="429"/>
      <c r="G5" s="212"/>
      <c r="H5" s="176"/>
      <c r="I5" s="212"/>
      <c r="J5" s="176"/>
      <c r="K5" s="212"/>
      <c r="L5" s="176"/>
      <c r="M5" s="212"/>
      <c r="N5" s="176"/>
      <c r="O5" s="212"/>
      <c r="P5" s="176"/>
      <c r="Q5" s="212"/>
      <c r="R5" s="176"/>
      <c r="S5" s="212"/>
      <c r="T5" s="176"/>
      <c r="U5" s="164" t="str">
        <f>IF(E5="", "", IF(OR(H5="", H5="?", J5="?", L5="?", N5="?", P5="?", R5="?", T5="?"), "?", H5+J5+L5+N5+P5+R5+T5))</f>
        <v/>
      </c>
      <c r="V5" s="31"/>
      <c r="W5" s="532"/>
      <c r="X5" s="532"/>
    </row>
    <row r="6" spans="1:25" ht="72">
      <c r="A6" s="535"/>
      <c r="B6" s="533" t="str">
        <f>Summary!B94</f>
        <v>Support for definition DSLs, handling of DSL instances, validation of DSL instances against corresponding DSL definition</v>
      </c>
      <c r="C6" s="533" t="str">
        <f>Summary!A94</f>
        <v>2.2</v>
      </c>
      <c r="D6" s="170"/>
      <c r="E6" s="169" t="s">
        <v>34</v>
      </c>
      <c r="F6" s="432" t="s">
        <v>87</v>
      </c>
      <c r="G6" s="215"/>
      <c r="H6" s="302">
        <v>0</v>
      </c>
      <c r="I6" s="215"/>
      <c r="J6" s="302">
        <v>0</v>
      </c>
      <c r="K6" s="215"/>
      <c r="L6" s="302">
        <v>0</v>
      </c>
      <c r="M6" s="215"/>
      <c r="N6" s="302">
        <v>0</v>
      </c>
      <c r="O6" s="215"/>
      <c r="P6" s="302">
        <v>0</v>
      </c>
      <c r="Q6" s="215"/>
      <c r="R6" s="302">
        <v>0</v>
      </c>
      <c r="S6" s="215"/>
      <c r="T6" s="302">
        <v>0</v>
      </c>
      <c r="U6" s="163">
        <f>IF(E6="", "", IF(OR(H6="", H6="?", J6="?", L6="?", N6="?", P6="?", R6="?", T6="?"), "?", H6+J6+L6+N6+P6+R6+T6))</f>
        <v>0</v>
      </c>
      <c r="V6" s="34"/>
      <c r="W6" s="531">
        <f>SUMIF(D6:D7,"&lt;=5",U6:U7)</f>
        <v>0</v>
      </c>
      <c r="X6" s="531">
        <f>SUM(U6:U7)</f>
        <v>0</v>
      </c>
    </row>
    <row r="7" spans="1:25" ht="15" thickBot="1">
      <c r="A7" s="536"/>
      <c r="B7" s="534"/>
      <c r="C7" s="534"/>
      <c r="D7" s="150"/>
      <c r="E7" s="151"/>
      <c r="F7" s="429"/>
      <c r="G7" s="212"/>
      <c r="H7" s="176"/>
      <c r="I7" s="212"/>
      <c r="J7" s="176"/>
      <c r="K7" s="212"/>
      <c r="L7" s="176"/>
      <c r="M7" s="212"/>
      <c r="N7" s="176"/>
      <c r="O7" s="212"/>
      <c r="P7" s="176"/>
      <c r="Q7" s="212"/>
      <c r="R7" s="176"/>
      <c r="S7" s="212"/>
      <c r="T7" s="176"/>
      <c r="U7" s="164" t="str">
        <f>IF(E7="", "", IF(OR(H7="", H7="?", J7="?", L7="?", N7="?", P7="?", R7="?", T7="?"), "?", H7+J7+L7+N7+P7+R7+T7))</f>
        <v/>
      </c>
      <c r="V7" s="31"/>
      <c r="W7" s="532"/>
      <c r="X7" s="532"/>
    </row>
  </sheetData>
  <sheetCalcPr fullCalcOnLoad="1"/>
  <mergeCells count="30">
    <mergeCell ref="A4:A7"/>
    <mergeCell ref="W1:W3"/>
    <mergeCell ref="O2:P2"/>
    <mergeCell ref="Q2:R2"/>
    <mergeCell ref="S2:T2"/>
    <mergeCell ref="G1:T1"/>
    <mergeCell ref="A1:E1"/>
    <mergeCell ref="F1:F3"/>
    <mergeCell ref="U1:U3"/>
    <mergeCell ref="V1:V3"/>
    <mergeCell ref="X1:X3"/>
    <mergeCell ref="A2:A3"/>
    <mergeCell ref="B2:B3"/>
    <mergeCell ref="C2:C3"/>
    <mergeCell ref="D2:D3"/>
    <mergeCell ref="E2:E3"/>
    <mergeCell ref="G2:H2"/>
    <mergeCell ref="I2:J2"/>
    <mergeCell ref="K2:L2"/>
    <mergeCell ref="M2:N2"/>
    <mergeCell ref="X6:X7"/>
    <mergeCell ref="B4:B5"/>
    <mergeCell ref="C4:C5"/>
    <mergeCell ref="F4:F5"/>
    <mergeCell ref="W4:W5"/>
    <mergeCell ref="B6:B7"/>
    <mergeCell ref="C6:C7"/>
    <mergeCell ref="F6:F7"/>
    <mergeCell ref="W6:W7"/>
    <mergeCell ref="X4:X5"/>
  </mergeCells>
  <phoneticPr fontId="10" type="noConversion"/>
  <conditionalFormatting sqref="A1:AA988">
    <cfRule type="cellIs" dxfId="19"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40"/>
  <sheetViews>
    <sheetView zoomScale="70" zoomScaleNormal="70" zoomScalePageLayoutView="70" workbookViewId="0">
      <selection activeCell="D8" sqref="D8"/>
    </sheetView>
  </sheetViews>
  <sheetFormatPr baseColWidth="10" defaultColWidth="11.5" defaultRowHeight="12"/>
  <cols>
    <col min="2" max="2" width="45.83203125" customWidth="1"/>
    <col min="5" max="5" width="50.1640625" style="89" customWidth="1"/>
    <col min="7" max="7" width="34.1640625" style="90" customWidth="1"/>
    <col min="8" max="10" width="11.6640625" customWidth="1"/>
    <col min="13" max="14" width="8.33203125" customWidth="1"/>
  </cols>
  <sheetData>
    <row r="1" spans="1:15" s="56" customFormat="1" ht="18.75" customHeight="1">
      <c r="A1" s="560" t="s">
        <v>661</v>
      </c>
      <c r="B1" s="560"/>
      <c r="C1" s="560"/>
      <c r="D1" s="560"/>
      <c r="E1" s="560"/>
      <c r="F1" s="424" t="s">
        <v>361</v>
      </c>
      <c r="G1" s="563" t="s">
        <v>362</v>
      </c>
      <c r="H1" s="565"/>
      <c r="I1" s="565"/>
      <c r="J1" s="564"/>
      <c r="K1" s="424" t="s">
        <v>309</v>
      </c>
      <c r="L1" s="424" t="s">
        <v>310</v>
      </c>
      <c r="M1" s="418" t="s">
        <v>348</v>
      </c>
      <c r="N1" s="418" t="s">
        <v>349</v>
      </c>
      <c r="O1" s="55"/>
    </row>
    <row r="2" spans="1:15" s="56" customFormat="1" ht="18" customHeight="1">
      <c r="A2" s="416" t="s">
        <v>311</v>
      </c>
      <c r="B2" s="416" t="s">
        <v>796</v>
      </c>
      <c r="C2" s="416" t="s">
        <v>797</v>
      </c>
      <c r="D2" s="416" t="s">
        <v>798</v>
      </c>
      <c r="E2" s="561" t="s">
        <v>799</v>
      </c>
      <c r="F2" s="416"/>
      <c r="G2" s="563" t="s">
        <v>800</v>
      </c>
      <c r="H2" s="564"/>
      <c r="I2" s="412" t="s">
        <v>298</v>
      </c>
      <c r="J2" s="413"/>
      <c r="K2" s="416"/>
      <c r="L2" s="416"/>
      <c r="M2" s="416"/>
      <c r="N2" s="416"/>
      <c r="O2" s="55"/>
    </row>
    <row r="3" spans="1:15" s="56" customFormat="1" ht="37" thickBot="1">
      <c r="A3" s="417"/>
      <c r="B3" s="417"/>
      <c r="C3" s="417"/>
      <c r="D3" s="417"/>
      <c r="E3" s="562"/>
      <c r="F3" s="419"/>
      <c r="G3" s="155" t="s">
        <v>408</v>
      </c>
      <c r="H3" s="154" t="s">
        <v>409</v>
      </c>
      <c r="I3" s="155" t="s">
        <v>408</v>
      </c>
      <c r="J3" s="154" t="s">
        <v>409</v>
      </c>
      <c r="K3" s="419"/>
      <c r="L3" s="419"/>
      <c r="M3" s="419"/>
      <c r="N3" s="419"/>
      <c r="O3" s="55"/>
    </row>
    <row r="4" spans="1:15" ht="15.75" customHeight="1" thickTop="1">
      <c r="A4" s="491" t="str">
        <f>CONCATENATE(Summary!A79,CHAR(10),Summary!A95)</f>
        <v>D. Flexible Content Support
3. M2M Transformations</v>
      </c>
      <c r="B4" s="566" t="str">
        <f>Summary!B96</f>
        <v>Support for creation of new model transformation templates, update of existing ones, and testing for validity</v>
      </c>
      <c r="C4" s="566" t="str">
        <f>Summary!A96</f>
        <v>3.1</v>
      </c>
      <c r="D4" s="354" t="s">
        <v>111</v>
      </c>
      <c r="E4" s="71" t="s">
        <v>662</v>
      </c>
      <c r="F4" s="426" t="s">
        <v>264</v>
      </c>
      <c r="G4" s="72" t="s">
        <v>370</v>
      </c>
      <c r="H4" s="73">
        <v>1</v>
      </c>
      <c r="I4" s="74"/>
      <c r="J4" s="75"/>
      <c r="K4" s="174">
        <f>IF(E4="", "", IF(OR(H4="", H4="?", J4="?"), "?", H4+J4))</f>
        <v>1</v>
      </c>
      <c r="L4" s="25"/>
      <c r="M4" s="460">
        <f>SUMIF(D4:D17,"&lt;=5",K4:K17)</f>
        <v>0</v>
      </c>
      <c r="N4" s="460">
        <f>SUM(K4:K17)</f>
        <v>15</v>
      </c>
    </row>
    <row r="5" spans="1:15" ht="14">
      <c r="A5" s="535"/>
      <c r="B5" s="567"/>
      <c r="C5" s="567"/>
      <c r="D5" s="355" t="s">
        <v>338</v>
      </c>
      <c r="E5" s="76" t="s">
        <v>665</v>
      </c>
      <c r="F5" s="427"/>
      <c r="G5" s="77" t="s">
        <v>370</v>
      </c>
      <c r="H5" s="78">
        <v>1</v>
      </c>
      <c r="I5" s="79"/>
      <c r="J5" s="80"/>
      <c r="K5" s="163">
        <f t="shared" ref="K5:K40" si="0">IF(E5="", "", IF(OR(H5="", H5="?", J5="?"), "?", H5+J5))</f>
        <v>1</v>
      </c>
      <c r="L5" s="20"/>
      <c r="M5" s="451"/>
      <c r="N5" s="451"/>
    </row>
    <row r="6" spans="1:15" ht="14">
      <c r="A6" s="535"/>
      <c r="B6" s="567"/>
      <c r="C6" s="567"/>
      <c r="D6" s="355" t="s">
        <v>339</v>
      </c>
      <c r="E6" s="76" t="s">
        <v>668</v>
      </c>
      <c r="F6" s="427"/>
      <c r="G6" s="77" t="s">
        <v>372</v>
      </c>
      <c r="H6" s="78">
        <v>0</v>
      </c>
      <c r="I6" s="79"/>
      <c r="J6" s="80"/>
      <c r="K6" s="163">
        <f t="shared" si="0"/>
        <v>0</v>
      </c>
      <c r="L6" s="20"/>
      <c r="M6" s="451"/>
      <c r="N6" s="451"/>
    </row>
    <row r="7" spans="1:15" ht="14">
      <c r="A7" s="535"/>
      <c r="B7" s="567"/>
      <c r="C7" s="567"/>
      <c r="D7" s="356" t="s">
        <v>111</v>
      </c>
      <c r="E7" s="76" t="s">
        <v>669</v>
      </c>
      <c r="F7" s="427"/>
      <c r="G7" s="77" t="s">
        <v>370</v>
      </c>
      <c r="H7" s="81">
        <v>1</v>
      </c>
      <c r="I7" s="82"/>
      <c r="J7" s="83"/>
      <c r="K7" s="163">
        <f t="shared" si="0"/>
        <v>1</v>
      </c>
      <c r="L7" s="20"/>
      <c r="M7" s="451"/>
      <c r="N7" s="451"/>
    </row>
    <row r="8" spans="1:15" ht="28">
      <c r="A8" s="535"/>
      <c r="B8" s="567"/>
      <c r="C8" s="567"/>
      <c r="D8" s="356" t="s">
        <v>111</v>
      </c>
      <c r="E8" s="76" t="s">
        <v>670</v>
      </c>
      <c r="F8" s="427"/>
      <c r="G8" s="77" t="s">
        <v>265</v>
      </c>
      <c r="H8" s="78">
        <v>0</v>
      </c>
      <c r="I8" s="79"/>
      <c r="J8" s="80"/>
      <c r="K8" s="163">
        <f t="shared" si="0"/>
        <v>0</v>
      </c>
      <c r="L8" s="20"/>
      <c r="M8" s="451"/>
      <c r="N8" s="451"/>
    </row>
    <row r="9" spans="1:15" ht="56">
      <c r="A9" s="535"/>
      <c r="B9" s="567"/>
      <c r="C9" s="567"/>
      <c r="D9" s="356" t="s">
        <v>339</v>
      </c>
      <c r="E9" s="76" t="s">
        <v>672</v>
      </c>
      <c r="F9" s="427"/>
      <c r="G9" s="77" t="s">
        <v>472</v>
      </c>
      <c r="H9" s="81">
        <v>2</v>
      </c>
      <c r="I9" s="82"/>
      <c r="J9" s="83"/>
      <c r="K9" s="163">
        <f t="shared" si="0"/>
        <v>2</v>
      </c>
      <c r="L9" s="20"/>
      <c r="M9" s="451"/>
      <c r="N9" s="451"/>
    </row>
    <row r="10" spans="1:15" ht="14">
      <c r="A10" s="535"/>
      <c r="B10" s="567"/>
      <c r="C10" s="567"/>
      <c r="D10" s="356" t="s">
        <v>338</v>
      </c>
      <c r="E10" s="76" t="s">
        <v>673</v>
      </c>
      <c r="F10" s="427"/>
      <c r="G10" s="77" t="s">
        <v>370</v>
      </c>
      <c r="H10" s="78">
        <v>0</v>
      </c>
      <c r="I10" s="79"/>
      <c r="J10" s="80"/>
      <c r="K10" s="163">
        <f t="shared" si="0"/>
        <v>0</v>
      </c>
      <c r="L10" s="20"/>
      <c r="M10" s="451"/>
      <c r="N10" s="451"/>
    </row>
    <row r="11" spans="1:15" ht="42">
      <c r="A11" s="535"/>
      <c r="B11" s="567"/>
      <c r="C11" s="567"/>
      <c r="D11" s="356" t="s">
        <v>111</v>
      </c>
      <c r="E11" s="76" t="s">
        <v>674</v>
      </c>
      <c r="F11" s="427"/>
      <c r="G11" s="77" t="s">
        <v>473</v>
      </c>
      <c r="H11" s="81">
        <v>2</v>
      </c>
      <c r="I11" s="82"/>
      <c r="J11" s="83"/>
      <c r="K11" s="163">
        <f t="shared" si="0"/>
        <v>2</v>
      </c>
      <c r="L11" s="20"/>
      <c r="M11" s="451"/>
      <c r="N11" s="451"/>
    </row>
    <row r="12" spans="1:15" ht="14">
      <c r="A12" s="535"/>
      <c r="B12" s="567"/>
      <c r="C12" s="567"/>
      <c r="D12" s="356" t="s">
        <v>111</v>
      </c>
      <c r="E12" s="76" t="s">
        <v>675</v>
      </c>
      <c r="F12" s="427"/>
      <c r="G12" s="77" t="s">
        <v>372</v>
      </c>
      <c r="H12" s="81">
        <v>0</v>
      </c>
      <c r="I12" s="82"/>
      <c r="J12" s="83"/>
      <c r="K12" s="163">
        <f t="shared" si="0"/>
        <v>0</v>
      </c>
      <c r="L12" s="20"/>
      <c r="M12" s="451"/>
      <c r="N12" s="451"/>
    </row>
    <row r="13" spans="1:15" ht="42">
      <c r="A13" s="535"/>
      <c r="B13" s="567"/>
      <c r="C13" s="567"/>
      <c r="D13" s="356" t="s">
        <v>111</v>
      </c>
      <c r="E13" s="76" t="s">
        <v>676</v>
      </c>
      <c r="F13" s="427"/>
      <c r="G13" s="77" t="s">
        <v>474</v>
      </c>
      <c r="H13" s="78">
        <v>0</v>
      </c>
      <c r="I13" s="79"/>
      <c r="J13" s="80"/>
      <c r="K13" s="163">
        <f t="shared" si="0"/>
        <v>0</v>
      </c>
      <c r="L13" s="20"/>
      <c r="M13" s="451"/>
      <c r="N13" s="451"/>
    </row>
    <row r="14" spans="1:15" ht="14">
      <c r="A14" s="535"/>
      <c r="B14" s="567"/>
      <c r="C14" s="567"/>
      <c r="D14" s="356" t="s">
        <v>111</v>
      </c>
      <c r="E14" s="76" t="s">
        <v>677</v>
      </c>
      <c r="F14" s="427"/>
      <c r="G14" s="84" t="s">
        <v>372</v>
      </c>
      <c r="H14" s="78">
        <v>0</v>
      </c>
      <c r="I14" s="79"/>
      <c r="J14" s="80"/>
      <c r="K14" s="163">
        <f t="shared" si="0"/>
        <v>0</v>
      </c>
      <c r="L14" s="20"/>
      <c r="M14" s="451"/>
      <c r="N14" s="451"/>
    </row>
    <row r="15" spans="1:15" ht="14">
      <c r="A15" s="535"/>
      <c r="B15" s="567"/>
      <c r="C15" s="567"/>
      <c r="D15" s="356" t="s">
        <v>339</v>
      </c>
      <c r="E15" s="85" t="s">
        <v>475</v>
      </c>
      <c r="F15" s="427"/>
      <c r="G15" s="84" t="s">
        <v>370</v>
      </c>
      <c r="H15" s="78">
        <v>3</v>
      </c>
      <c r="I15" s="79"/>
      <c r="J15" s="80"/>
      <c r="K15" s="163">
        <f t="shared" si="0"/>
        <v>3</v>
      </c>
      <c r="L15" s="20"/>
      <c r="M15" s="451"/>
      <c r="N15" s="451"/>
    </row>
    <row r="16" spans="1:15" ht="28">
      <c r="A16" s="535"/>
      <c r="B16" s="567"/>
      <c r="C16" s="567"/>
      <c r="D16" s="356" t="s">
        <v>339</v>
      </c>
      <c r="E16" s="85" t="s">
        <v>476</v>
      </c>
      <c r="F16" s="427"/>
      <c r="G16" s="77" t="s">
        <v>477</v>
      </c>
      <c r="H16" s="81">
        <v>5</v>
      </c>
      <c r="I16" s="82"/>
      <c r="J16" s="83"/>
      <c r="K16" s="163">
        <f t="shared" si="0"/>
        <v>5</v>
      </c>
      <c r="L16" s="20"/>
      <c r="M16" s="451"/>
      <c r="N16" s="451"/>
    </row>
    <row r="17" spans="1:14" ht="15" thickBot="1">
      <c r="A17" s="535"/>
      <c r="B17" s="568"/>
      <c r="C17" s="568"/>
      <c r="D17" s="127"/>
      <c r="E17" s="94"/>
      <c r="F17" s="427"/>
      <c r="G17" s="97"/>
      <c r="H17" s="98"/>
      <c r="I17" s="99"/>
      <c r="J17" s="100"/>
      <c r="K17" s="164" t="str">
        <f t="shared" si="0"/>
        <v/>
      </c>
      <c r="L17" s="31"/>
      <c r="M17" s="452"/>
      <c r="N17" s="452"/>
    </row>
    <row r="18" spans="1:14" ht="30" customHeight="1">
      <c r="A18" s="535"/>
      <c r="B18" s="458" t="str">
        <f>Summary!B99</f>
        <v>Ability to select and apply appropriate model transformation template to one or several models</v>
      </c>
      <c r="C18" s="458" t="str">
        <f>Summary!A99</f>
        <v>3.2 a)</v>
      </c>
      <c r="D18" s="356" t="s">
        <v>111</v>
      </c>
      <c r="E18" s="85" t="s">
        <v>5</v>
      </c>
      <c r="F18" s="427"/>
      <c r="G18" s="84" t="s">
        <v>478</v>
      </c>
      <c r="H18" s="81">
        <v>0</v>
      </c>
      <c r="I18" s="82" t="s">
        <v>479</v>
      </c>
      <c r="J18" s="83">
        <v>1</v>
      </c>
      <c r="K18" s="163">
        <f t="shared" si="0"/>
        <v>1</v>
      </c>
      <c r="L18" s="20"/>
      <c r="M18" s="450">
        <f>SUMIF(D18:D28,"&lt;=5",K18:K28)</f>
        <v>0</v>
      </c>
      <c r="N18" s="450">
        <f>SUM(K18:K28)</f>
        <v>9</v>
      </c>
    </row>
    <row r="19" spans="1:14" ht="14">
      <c r="A19" s="535"/>
      <c r="B19" s="448"/>
      <c r="C19" s="448"/>
      <c r="D19" s="356" t="s">
        <v>338</v>
      </c>
      <c r="E19" s="85" t="s">
        <v>6</v>
      </c>
      <c r="F19" s="427"/>
      <c r="G19" s="77" t="s">
        <v>370</v>
      </c>
      <c r="H19" s="81">
        <v>3</v>
      </c>
      <c r="I19" s="82"/>
      <c r="J19" s="83"/>
      <c r="K19" s="163">
        <f t="shared" si="0"/>
        <v>3</v>
      </c>
      <c r="L19" s="20"/>
      <c r="M19" s="451"/>
      <c r="N19" s="451"/>
    </row>
    <row r="20" spans="1:14" ht="14">
      <c r="A20" s="535"/>
      <c r="B20" s="448"/>
      <c r="C20" s="448"/>
      <c r="D20" s="356" t="s">
        <v>338</v>
      </c>
      <c r="E20" s="85" t="s">
        <v>496</v>
      </c>
      <c r="F20" s="427"/>
      <c r="G20" s="77" t="s">
        <v>370</v>
      </c>
      <c r="H20" s="81">
        <v>0</v>
      </c>
      <c r="I20" s="82"/>
      <c r="J20" s="83"/>
      <c r="K20" s="163">
        <f t="shared" si="0"/>
        <v>0</v>
      </c>
      <c r="L20" s="20"/>
      <c r="M20" s="451"/>
      <c r="N20" s="451"/>
    </row>
    <row r="21" spans="1:14" ht="25.5" customHeight="1">
      <c r="A21" s="535"/>
      <c r="B21" s="448"/>
      <c r="C21" s="448"/>
      <c r="D21" s="356" t="s">
        <v>111</v>
      </c>
      <c r="E21" s="85" t="s">
        <v>498</v>
      </c>
      <c r="F21" s="427"/>
      <c r="G21" s="77" t="s">
        <v>370</v>
      </c>
      <c r="H21" s="81">
        <v>1</v>
      </c>
      <c r="I21" s="82"/>
      <c r="J21" s="83"/>
      <c r="K21" s="163">
        <f t="shared" si="0"/>
        <v>1</v>
      </c>
      <c r="L21" s="20"/>
      <c r="M21" s="451"/>
      <c r="N21" s="451"/>
    </row>
    <row r="22" spans="1:14" ht="28">
      <c r="A22" s="535"/>
      <c r="B22" s="448"/>
      <c r="C22" s="448"/>
      <c r="D22" s="356" t="s">
        <v>111</v>
      </c>
      <c r="E22" s="85" t="s">
        <v>9</v>
      </c>
      <c r="F22" s="427"/>
      <c r="G22" s="77" t="s">
        <v>480</v>
      </c>
      <c r="H22" s="81">
        <v>1</v>
      </c>
      <c r="I22" s="82"/>
      <c r="J22" s="83"/>
      <c r="K22" s="163">
        <f t="shared" si="0"/>
        <v>1</v>
      </c>
      <c r="L22" s="20"/>
      <c r="M22" s="451"/>
      <c r="N22" s="451"/>
    </row>
    <row r="23" spans="1:14" ht="28">
      <c r="A23" s="535"/>
      <c r="B23" s="448"/>
      <c r="C23" s="448"/>
      <c r="D23" s="356" t="s">
        <v>339</v>
      </c>
      <c r="E23" s="85" t="s">
        <v>11</v>
      </c>
      <c r="F23" s="427"/>
      <c r="G23" s="77" t="s">
        <v>481</v>
      </c>
      <c r="H23" s="81">
        <v>0</v>
      </c>
      <c r="I23" s="82"/>
      <c r="J23" s="83"/>
      <c r="K23" s="163">
        <f t="shared" si="0"/>
        <v>0</v>
      </c>
      <c r="L23" s="20"/>
      <c r="M23" s="451"/>
      <c r="N23" s="451"/>
    </row>
    <row r="24" spans="1:14" ht="56">
      <c r="A24" s="535"/>
      <c r="B24" s="448"/>
      <c r="C24" s="448"/>
      <c r="D24" s="356" t="s">
        <v>111</v>
      </c>
      <c r="E24" s="85" t="s">
        <v>13</v>
      </c>
      <c r="F24" s="427"/>
      <c r="G24" s="77" t="s">
        <v>482</v>
      </c>
      <c r="H24" s="78">
        <v>3</v>
      </c>
      <c r="I24" s="79"/>
      <c r="J24" s="80"/>
      <c r="K24" s="163">
        <f t="shared" si="0"/>
        <v>3</v>
      </c>
      <c r="L24" s="36" t="s">
        <v>483</v>
      </c>
      <c r="M24" s="451"/>
      <c r="N24" s="451"/>
    </row>
    <row r="25" spans="1:14" ht="14">
      <c r="A25" s="535"/>
      <c r="B25" s="448"/>
      <c r="C25" s="448"/>
      <c r="D25" s="356" t="s">
        <v>111</v>
      </c>
      <c r="E25" s="85" t="s">
        <v>16</v>
      </c>
      <c r="F25" s="427"/>
      <c r="G25" s="77" t="s">
        <v>372</v>
      </c>
      <c r="H25" s="78">
        <v>0</v>
      </c>
      <c r="I25" s="79"/>
      <c r="J25" s="80"/>
      <c r="K25" s="163">
        <f t="shared" si="0"/>
        <v>0</v>
      </c>
      <c r="L25" s="20"/>
      <c r="M25" s="451"/>
      <c r="N25" s="451"/>
    </row>
    <row r="26" spans="1:14" ht="14">
      <c r="A26" s="535"/>
      <c r="B26" s="448"/>
      <c r="C26" s="448"/>
      <c r="D26" s="356" t="s">
        <v>111</v>
      </c>
      <c r="E26" s="85" t="s">
        <v>17</v>
      </c>
      <c r="F26" s="427"/>
      <c r="G26" s="84" t="s">
        <v>372</v>
      </c>
      <c r="H26" s="78">
        <v>0</v>
      </c>
      <c r="I26" s="79"/>
      <c r="J26" s="80"/>
      <c r="K26" s="163">
        <f t="shared" si="0"/>
        <v>0</v>
      </c>
      <c r="L26" s="20"/>
      <c r="M26" s="451"/>
      <c r="N26" s="451"/>
    </row>
    <row r="27" spans="1:14" ht="14">
      <c r="A27" s="535"/>
      <c r="B27" s="448"/>
      <c r="C27" s="448"/>
      <c r="D27" s="356" t="s">
        <v>111</v>
      </c>
      <c r="E27" s="85" t="s">
        <v>18</v>
      </c>
      <c r="F27" s="427"/>
      <c r="G27" s="84" t="s">
        <v>372</v>
      </c>
      <c r="H27" s="81">
        <v>0</v>
      </c>
      <c r="I27" s="82"/>
      <c r="J27" s="83"/>
      <c r="K27" s="163">
        <f t="shared" si="0"/>
        <v>0</v>
      </c>
      <c r="L27" s="20"/>
      <c r="M27" s="451"/>
      <c r="N27" s="451"/>
    </row>
    <row r="28" spans="1:14" ht="15" thickBot="1">
      <c r="A28" s="535"/>
      <c r="B28" s="454"/>
      <c r="C28" s="454"/>
      <c r="D28" s="127"/>
      <c r="E28" s="94"/>
      <c r="F28" s="427"/>
      <c r="G28" s="103"/>
      <c r="H28" s="98"/>
      <c r="I28" s="99"/>
      <c r="J28" s="100"/>
      <c r="K28" s="164" t="str">
        <f t="shared" si="0"/>
        <v/>
      </c>
      <c r="L28" s="31"/>
      <c r="M28" s="452"/>
      <c r="N28" s="452"/>
    </row>
    <row r="29" spans="1:14" ht="70">
      <c r="A29" s="535"/>
      <c r="B29" s="458" t="str">
        <f>Summary!B102</f>
        <v>Capability to obtain transformation result and related information (e.g., error log)</v>
      </c>
      <c r="C29" s="458" t="str">
        <f>Summary!A102</f>
        <v>3.2 b)</v>
      </c>
      <c r="D29" s="356" t="s">
        <v>111</v>
      </c>
      <c r="E29" s="85" t="s">
        <v>19</v>
      </c>
      <c r="F29" s="427"/>
      <c r="G29" s="61" t="s">
        <v>20</v>
      </c>
      <c r="H29" s="81">
        <v>1</v>
      </c>
      <c r="I29" s="82"/>
      <c r="J29" s="83"/>
      <c r="K29" s="163">
        <f t="shared" si="0"/>
        <v>1</v>
      </c>
      <c r="L29" s="20"/>
      <c r="M29" s="450">
        <f>SUMIF(D29:D32,"&lt;=5",K29:K32)</f>
        <v>0</v>
      </c>
      <c r="N29" s="450">
        <f>SUM(K29:K32)</f>
        <v>2</v>
      </c>
    </row>
    <row r="30" spans="1:14" ht="14">
      <c r="A30" s="535"/>
      <c r="B30" s="448"/>
      <c r="C30" s="448"/>
      <c r="D30" s="356" t="s">
        <v>339</v>
      </c>
      <c r="E30" s="85" t="s">
        <v>21</v>
      </c>
      <c r="F30" s="427"/>
      <c r="G30" s="84" t="s">
        <v>372</v>
      </c>
      <c r="H30" s="81">
        <v>0</v>
      </c>
      <c r="I30" s="82"/>
      <c r="J30" s="83"/>
      <c r="K30" s="163">
        <f t="shared" si="0"/>
        <v>0</v>
      </c>
      <c r="L30" s="20"/>
      <c r="M30" s="451"/>
      <c r="N30" s="451"/>
    </row>
    <row r="31" spans="1:14" ht="14">
      <c r="A31" s="535"/>
      <c r="B31" s="448"/>
      <c r="C31" s="448"/>
      <c r="D31" s="356" t="s">
        <v>339</v>
      </c>
      <c r="E31" s="86" t="s">
        <v>484</v>
      </c>
      <c r="F31" s="427"/>
      <c r="G31" s="84" t="s">
        <v>370</v>
      </c>
      <c r="H31" s="78">
        <v>1</v>
      </c>
      <c r="I31" s="79"/>
      <c r="J31" s="80"/>
      <c r="K31" s="163">
        <f t="shared" si="0"/>
        <v>1</v>
      </c>
      <c r="L31" s="20"/>
      <c r="M31" s="451"/>
      <c r="N31" s="451"/>
    </row>
    <row r="32" spans="1:14" ht="15" thickBot="1">
      <c r="A32" s="535"/>
      <c r="B32" s="454"/>
      <c r="C32" s="454"/>
      <c r="D32" s="127"/>
      <c r="E32" s="106"/>
      <c r="F32" s="427"/>
      <c r="G32" s="103"/>
      <c r="H32" s="104"/>
      <c r="I32" s="105"/>
      <c r="J32" s="96"/>
      <c r="K32" s="164" t="str">
        <f t="shared" si="0"/>
        <v/>
      </c>
      <c r="L32" s="31"/>
      <c r="M32" s="452"/>
      <c r="N32" s="452"/>
    </row>
    <row r="33" spans="1:14" ht="42">
      <c r="A33" s="535"/>
      <c r="B33" s="458" t="str">
        <f>Summary!B105</f>
        <v>Support for potentially required annotation of source model; availability of suitable annotation capabilities in model authoring tools</v>
      </c>
      <c r="C33" s="458" t="str">
        <f>Summary!A105</f>
        <v>3.2 c)</v>
      </c>
      <c r="D33" s="356" t="s">
        <v>339</v>
      </c>
      <c r="E33" s="87" t="s">
        <v>24</v>
      </c>
      <c r="F33" s="427"/>
      <c r="G33" s="111" t="s">
        <v>25</v>
      </c>
      <c r="H33" s="88">
        <v>1</v>
      </c>
      <c r="I33" s="79"/>
      <c r="J33" s="80"/>
      <c r="K33" s="163">
        <f t="shared" si="0"/>
        <v>1</v>
      </c>
      <c r="L33" s="20"/>
      <c r="M33" s="450">
        <f>SUMIF(D33:D36,"&lt;=5",K33:K36)</f>
        <v>0</v>
      </c>
      <c r="N33" s="450">
        <f>SUM(K33:K36)</f>
        <v>8</v>
      </c>
    </row>
    <row r="34" spans="1:14" ht="42">
      <c r="A34" s="535"/>
      <c r="B34" s="448"/>
      <c r="C34" s="448"/>
      <c r="D34" s="356" t="s">
        <v>339</v>
      </c>
      <c r="E34" s="87" t="s">
        <v>26</v>
      </c>
      <c r="F34" s="427"/>
      <c r="G34" s="111" t="s">
        <v>25</v>
      </c>
      <c r="H34" s="88">
        <v>1</v>
      </c>
      <c r="I34" s="79"/>
      <c r="J34" s="80"/>
      <c r="K34" s="163">
        <f t="shared" si="0"/>
        <v>1</v>
      </c>
      <c r="L34" s="20"/>
      <c r="M34" s="451"/>
      <c r="N34" s="451"/>
    </row>
    <row r="35" spans="1:14" ht="28">
      <c r="A35" s="535"/>
      <c r="B35" s="448"/>
      <c r="C35" s="448"/>
      <c r="D35" s="356" t="s">
        <v>339</v>
      </c>
      <c r="E35" s="87" t="s">
        <v>27</v>
      </c>
      <c r="F35" s="427"/>
      <c r="G35" s="111" t="s">
        <v>370</v>
      </c>
      <c r="H35" s="88">
        <v>6</v>
      </c>
      <c r="I35" s="79"/>
      <c r="J35" s="80"/>
      <c r="K35" s="163">
        <f t="shared" si="0"/>
        <v>6</v>
      </c>
      <c r="L35" s="20"/>
      <c r="M35" s="451"/>
      <c r="N35" s="451"/>
    </row>
    <row r="36" spans="1:14" ht="15" thickBot="1">
      <c r="A36" s="535"/>
      <c r="B36" s="454"/>
      <c r="C36" s="454"/>
      <c r="D36" s="127"/>
      <c r="E36" s="107"/>
      <c r="F36" s="427"/>
      <c r="G36" s="108"/>
      <c r="H36" s="110"/>
      <c r="I36" s="105"/>
      <c r="J36" s="96"/>
      <c r="K36" s="164" t="str">
        <f t="shared" si="0"/>
        <v/>
      </c>
      <c r="L36" s="31"/>
      <c r="M36" s="452"/>
      <c r="N36" s="452"/>
    </row>
    <row r="37" spans="1:14" ht="24">
      <c r="A37" s="535"/>
      <c r="B37" s="458" t="str">
        <f>Summary!B108</f>
        <v>Support of semi-automatic transformation enabling users to interactively guide transformation engine as needed</v>
      </c>
      <c r="C37" s="458" t="str">
        <f>Summary!A108</f>
        <v>3.2 d)</v>
      </c>
      <c r="D37" s="356" t="s">
        <v>338</v>
      </c>
      <c r="E37" s="85" t="s">
        <v>466</v>
      </c>
      <c r="F37" s="427"/>
      <c r="G37" s="84" t="s">
        <v>370</v>
      </c>
      <c r="H37" s="78">
        <v>2</v>
      </c>
      <c r="I37" s="79"/>
      <c r="J37" s="80"/>
      <c r="K37" s="163">
        <f t="shared" si="0"/>
        <v>2</v>
      </c>
      <c r="L37" s="20"/>
      <c r="M37" s="450">
        <f>SUMIF(D37:D40,"&lt;=5",K37:K39)</f>
        <v>0</v>
      </c>
      <c r="N37" s="450">
        <f>SUM(K37:K39)</f>
        <v>4</v>
      </c>
    </row>
    <row r="38" spans="1:14" ht="14">
      <c r="A38" s="535"/>
      <c r="B38" s="448"/>
      <c r="C38" s="448"/>
      <c r="D38" s="356" t="s">
        <v>338</v>
      </c>
      <c r="E38" s="85" t="s">
        <v>468</v>
      </c>
      <c r="F38" s="427"/>
      <c r="G38" s="84" t="s">
        <v>370</v>
      </c>
      <c r="H38" s="78">
        <v>1</v>
      </c>
      <c r="I38" s="79"/>
      <c r="J38" s="80"/>
      <c r="K38" s="163">
        <f t="shared" si="0"/>
        <v>1</v>
      </c>
      <c r="L38" s="20"/>
      <c r="M38" s="451"/>
      <c r="N38" s="451"/>
    </row>
    <row r="39" spans="1:14" ht="24">
      <c r="A39" s="535"/>
      <c r="B39" s="448"/>
      <c r="C39" s="448"/>
      <c r="D39" s="356" t="s">
        <v>338</v>
      </c>
      <c r="E39" s="85" t="s">
        <v>263</v>
      </c>
      <c r="F39" s="427"/>
      <c r="G39" s="77" t="s">
        <v>370</v>
      </c>
      <c r="H39" s="78">
        <v>1</v>
      </c>
      <c r="I39" s="79"/>
      <c r="J39" s="80"/>
      <c r="K39" s="163">
        <f t="shared" si="0"/>
        <v>1</v>
      </c>
      <c r="L39" s="20"/>
      <c r="M39" s="451"/>
      <c r="N39" s="451"/>
    </row>
    <row r="40" spans="1:14" ht="13" thickBot="1">
      <c r="A40" s="536"/>
      <c r="B40" s="454"/>
      <c r="C40" s="454"/>
      <c r="D40" s="31"/>
      <c r="E40" s="112"/>
      <c r="F40" s="438"/>
      <c r="G40" s="113"/>
      <c r="H40" s="31"/>
      <c r="I40" s="31"/>
      <c r="J40" s="31"/>
      <c r="K40" s="164" t="str">
        <f t="shared" si="0"/>
        <v/>
      </c>
      <c r="L40" s="31"/>
      <c r="M40" s="452"/>
      <c r="N40" s="452"/>
    </row>
  </sheetData>
  <sheetCalcPr fullCalcOnLoad="1"/>
  <mergeCells count="36">
    <mergeCell ref="N37:N40"/>
    <mergeCell ref="N33:N36"/>
    <mergeCell ref="N4:N17"/>
    <mergeCell ref="M18:M28"/>
    <mergeCell ref="M37:M40"/>
    <mergeCell ref="N29:N32"/>
    <mergeCell ref="M4:M17"/>
    <mergeCell ref="N18:N28"/>
    <mergeCell ref="M29:M32"/>
    <mergeCell ref="A4:A40"/>
    <mergeCell ref="B4:B17"/>
    <mergeCell ref="C4:C17"/>
    <mergeCell ref="B18:B28"/>
    <mergeCell ref="C18:C28"/>
    <mergeCell ref="B37:B40"/>
    <mergeCell ref="B29:B32"/>
    <mergeCell ref="C29:C32"/>
    <mergeCell ref="B33:B36"/>
    <mergeCell ref="M33:M36"/>
    <mergeCell ref="C37:C40"/>
    <mergeCell ref="C33:C36"/>
    <mergeCell ref="E2:E3"/>
    <mergeCell ref="G2:H2"/>
    <mergeCell ref="G1:J1"/>
    <mergeCell ref="K1:K3"/>
    <mergeCell ref="I2:J2"/>
    <mergeCell ref="F4:F40"/>
    <mergeCell ref="N1:N3"/>
    <mergeCell ref="A1:E1"/>
    <mergeCell ref="F1:F3"/>
    <mergeCell ref="M1:M3"/>
    <mergeCell ref="C2:C3"/>
    <mergeCell ref="D2:D3"/>
    <mergeCell ref="L1:L3"/>
    <mergeCell ref="A2:A3"/>
    <mergeCell ref="B2:B3"/>
  </mergeCells>
  <phoneticPr fontId="10" type="noConversion"/>
  <conditionalFormatting sqref="A1:L996 O1:AA996 M4:N996">
    <cfRule type="cellIs" dxfId="18" priority="11" stopIfTrue="1" operator="equal">
      <formula>"?"</formula>
    </cfRule>
  </conditionalFormatting>
  <conditionalFormatting sqref="M1:N3">
    <cfRule type="cellIs" dxfId="17" priority="13" stopIfTrue="1" operator="equal">
      <formula>"?"</formula>
    </cfRule>
  </conditionalFormatting>
  <pageMargins left="0.75" right="0.75" top="1" bottom="1" header="0.5" footer="0.5"/>
  <legacyDrawing r:id="rId1"/>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40"/>
  <sheetViews>
    <sheetView zoomScale="70" zoomScaleNormal="70" zoomScalePageLayoutView="70" workbookViewId="0">
      <selection activeCell="E31" sqref="E31"/>
    </sheetView>
  </sheetViews>
  <sheetFormatPr baseColWidth="10" defaultColWidth="10.83203125" defaultRowHeight="12"/>
  <cols>
    <col min="2" max="2" width="45.83203125" customWidth="1"/>
    <col min="5" max="5" width="50.1640625" style="89" customWidth="1"/>
    <col min="6" max="6" width="13" customWidth="1"/>
    <col min="7" max="7" width="34.1640625" style="90" customWidth="1"/>
    <col min="8" max="8" width="11.6640625" customWidth="1"/>
    <col min="9" max="9" width="34.33203125" customWidth="1"/>
    <col min="10" max="10" width="11.6640625" customWidth="1"/>
    <col min="13" max="14" width="8.33203125" customWidth="1"/>
  </cols>
  <sheetData>
    <row r="1" spans="1:15" s="56" customFormat="1" ht="18.75" customHeight="1">
      <c r="A1" s="560" t="s">
        <v>661</v>
      </c>
      <c r="B1" s="560"/>
      <c r="C1" s="560"/>
      <c r="D1" s="560"/>
      <c r="E1" s="560"/>
      <c r="F1" s="424" t="s">
        <v>361</v>
      </c>
      <c r="G1" s="563" t="s">
        <v>362</v>
      </c>
      <c r="H1" s="565"/>
      <c r="I1" s="565"/>
      <c r="J1" s="564"/>
      <c r="K1" s="424" t="s">
        <v>309</v>
      </c>
      <c r="L1" s="424" t="s">
        <v>310</v>
      </c>
      <c r="M1" s="418" t="s">
        <v>348</v>
      </c>
      <c r="N1" s="418" t="s">
        <v>349</v>
      </c>
      <c r="O1" s="55"/>
    </row>
    <row r="2" spans="1:15" s="56" customFormat="1" ht="18" customHeight="1">
      <c r="A2" s="416" t="s">
        <v>311</v>
      </c>
      <c r="B2" s="416" t="s">
        <v>796</v>
      </c>
      <c r="C2" s="416" t="s">
        <v>797</v>
      </c>
      <c r="D2" s="416" t="s">
        <v>798</v>
      </c>
      <c r="E2" s="561" t="s">
        <v>799</v>
      </c>
      <c r="F2" s="416"/>
      <c r="G2" s="563" t="s">
        <v>800</v>
      </c>
      <c r="H2" s="564"/>
      <c r="I2" s="563" t="s">
        <v>298</v>
      </c>
      <c r="J2" s="564"/>
      <c r="K2" s="416"/>
      <c r="L2" s="416"/>
      <c r="M2" s="416"/>
      <c r="N2" s="416"/>
      <c r="O2" s="55"/>
    </row>
    <row r="3" spans="1:15" s="56" customFormat="1" ht="37" thickBot="1">
      <c r="A3" s="417"/>
      <c r="B3" s="417"/>
      <c r="C3" s="417"/>
      <c r="D3" s="417"/>
      <c r="E3" s="562"/>
      <c r="F3" s="419"/>
      <c r="G3" s="155" t="s">
        <v>408</v>
      </c>
      <c r="H3" s="154" t="s">
        <v>409</v>
      </c>
      <c r="I3" s="155" t="s">
        <v>408</v>
      </c>
      <c r="J3" s="154" t="s">
        <v>409</v>
      </c>
      <c r="K3" s="419"/>
      <c r="L3" s="419"/>
      <c r="M3" s="419"/>
      <c r="N3" s="419"/>
      <c r="O3" s="55"/>
    </row>
    <row r="4" spans="1:15" ht="30.75" customHeight="1" thickTop="1">
      <c r="A4" s="491" t="str">
        <f>CONCATENATE(Summary!A79,CHAR(10),Summary!A95)</f>
        <v>D. Flexible Content Support
3. M2M Transformations</v>
      </c>
      <c r="B4" s="566" t="str">
        <f>Summary!B96</f>
        <v>Support for creation of new model transformation templates, update of existing ones, and testing for validity</v>
      </c>
      <c r="C4" s="566" t="str">
        <f>Summary!A96</f>
        <v>3.1</v>
      </c>
      <c r="D4" s="354" t="s">
        <v>111</v>
      </c>
      <c r="E4" s="71" t="s">
        <v>662</v>
      </c>
      <c r="F4" s="426" t="s">
        <v>485</v>
      </c>
      <c r="G4" s="58" t="s">
        <v>486</v>
      </c>
      <c r="H4" s="75">
        <v>0</v>
      </c>
      <c r="I4" s="58" t="s">
        <v>370</v>
      </c>
      <c r="J4" s="75">
        <v>1</v>
      </c>
      <c r="K4" s="174">
        <f t="shared" ref="K4:K40" si="0">IF(E4="", "", IF(OR(H4="", H4="?", J4="?"), "?", H4+J4))</f>
        <v>1</v>
      </c>
      <c r="L4" s="25"/>
      <c r="M4" s="460">
        <f>SUMIF(D4:D17,"&lt;=5",K4:K17)</f>
        <v>0</v>
      </c>
      <c r="N4" s="460">
        <f>SUM(K4:K17)</f>
        <v>16</v>
      </c>
    </row>
    <row r="5" spans="1:15" ht="14">
      <c r="A5" s="535"/>
      <c r="B5" s="567"/>
      <c r="C5" s="567"/>
      <c r="D5" s="355" t="s">
        <v>338</v>
      </c>
      <c r="E5" s="76" t="s">
        <v>665</v>
      </c>
      <c r="F5" s="427"/>
      <c r="G5" s="61" t="s">
        <v>370</v>
      </c>
      <c r="H5" s="78">
        <v>1</v>
      </c>
      <c r="I5" s="61" t="s">
        <v>370</v>
      </c>
      <c r="J5" s="80">
        <v>0</v>
      </c>
      <c r="K5" s="163">
        <f t="shared" si="0"/>
        <v>1</v>
      </c>
      <c r="L5" s="20"/>
      <c r="M5" s="451"/>
      <c r="N5" s="451"/>
    </row>
    <row r="6" spans="1:15" ht="14">
      <c r="A6" s="535"/>
      <c r="B6" s="567"/>
      <c r="C6" s="567"/>
      <c r="D6" s="355" t="s">
        <v>339</v>
      </c>
      <c r="E6" s="76" t="s">
        <v>668</v>
      </c>
      <c r="F6" s="427"/>
      <c r="G6" s="61" t="s">
        <v>478</v>
      </c>
      <c r="H6" s="80">
        <v>0</v>
      </c>
      <c r="I6" s="61" t="s">
        <v>370</v>
      </c>
      <c r="J6" s="80">
        <v>0</v>
      </c>
      <c r="K6" s="163">
        <f t="shared" si="0"/>
        <v>0</v>
      </c>
      <c r="L6" s="20"/>
      <c r="M6" s="451"/>
      <c r="N6" s="451"/>
    </row>
    <row r="7" spans="1:15" ht="14">
      <c r="A7" s="535"/>
      <c r="B7" s="567"/>
      <c r="C7" s="567"/>
      <c r="D7" s="356" t="s">
        <v>111</v>
      </c>
      <c r="E7" s="76" t="s">
        <v>669</v>
      </c>
      <c r="F7" s="427"/>
      <c r="G7" s="61" t="s">
        <v>372</v>
      </c>
      <c r="H7" s="80">
        <v>0</v>
      </c>
      <c r="I7" s="61" t="s">
        <v>370</v>
      </c>
      <c r="J7" s="80">
        <v>0</v>
      </c>
      <c r="K7" s="163">
        <f t="shared" si="0"/>
        <v>0</v>
      </c>
      <c r="L7" s="20"/>
      <c r="M7" s="451"/>
      <c r="N7" s="451"/>
    </row>
    <row r="8" spans="1:15" ht="28">
      <c r="A8" s="535"/>
      <c r="B8" s="567"/>
      <c r="C8" s="567"/>
      <c r="D8" s="356" t="s">
        <v>111</v>
      </c>
      <c r="E8" s="76" t="s">
        <v>670</v>
      </c>
      <c r="F8" s="427"/>
      <c r="G8" s="61" t="s">
        <v>372</v>
      </c>
      <c r="H8" s="80">
        <v>0</v>
      </c>
      <c r="I8" s="61" t="s">
        <v>447</v>
      </c>
      <c r="J8" s="80">
        <v>6</v>
      </c>
      <c r="K8" s="163">
        <f t="shared" si="0"/>
        <v>6</v>
      </c>
      <c r="L8" s="20"/>
      <c r="M8" s="451"/>
      <c r="N8" s="451"/>
    </row>
    <row r="9" spans="1:15" ht="14">
      <c r="A9" s="535"/>
      <c r="B9" s="567"/>
      <c r="C9" s="567"/>
      <c r="D9" s="356" t="s">
        <v>339</v>
      </c>
      <c r="E9" s="76" t="s">
        <v>672</v>
      </c>
      <c r="F9" s="427"/>
      <c r="G9" s="61" t="s">
        <v>372</v>
      </c>
      <c r="H9" s="80">
        <v>0</v>
      </c>
      <c r="I9" s="61" t="s">
        <v>370</v>
      </c>
      <c r="J9" s="80">
        <v>0</v>
      </c>
      <c r="K9" s="163">
        <f t="shared" si="0"/>
        <v>0</v>
      </c>
      <c r="L9" s="20"/>
      <c r="M9" s="451"/>
      <c r="N9" s="451"/>
    </row>
    <row r="10" spans="1:15" ht="28">
      <c r="A10" s="535"/>
      <c r="B10" s="567"/>
      <c r="C10" s="567"/>
      <c r="D10" s="356" t="s">
        <v>338</v>
      </c>
      <c r="E10" s="76" t="s">
        <v>673</v>
      </c>
      <c r="F10" s="427"/>
      <c r="G10" s="61" t="s">
        <v>39</v>
      </c>
      <c r="H10" s="80">
        <v>0</v>
      </c>
      <c r="I10" s="61" t="s">
        <v>370</v>
      </c>
      <c r="J10" s="80">
        <v>0</v>
      </c>
      <c r="K10" s="163">
        <f t="shared" si="0"/>
        <v>0</v>
      </c>
      <c r="L10" s="20"/>
      <c r="M10" s="451"/>
      <c r="N10" s="451"/>
    </row>
    <row r="11" spans="1:15" ht="14">
      <c r="A11" s="535"/>
      <c r="B11" s="567"/>
      <c r="C11" s="567"/>
      <c r="D11" s="356" t="s">
        <v>111</v>
      </c>
      <c r="E11" s="76" t="s">
        <v>674</v>
      </c>
      <c r="F11" s="427"/>
      <c r="G11" s="61" t="s">
        <v>372</v>
      </c>
      <c r="H11" s="80">
        <v>0</v>
      </c>
      <c r="I11" s="61" t="s">
        <v>370</v>
      </c>
      <c r="J11" s="80">
        <v>0</v>
      </c>
      <c r="K11" s="163">
        <f t="shared" si="0"/>
        <v>0</v>
      </c>
      <c r="L11" s="20"/>
      <c r="M11" s="451"/>
      <c r="N11" s="451"/>
    </row>
    <row r="12" spans="1:15" ht="14">
      <c r="A12" s="535"/>
      <c r="B12" s="567"/>
      <c r="C12" s="567"/>
      <c r="D12" s="356" t="s">
        <v>111</v>
      </c>
      <c r="E12" s="76" t="s">
        <v>675</v>
      </c>
      <c r="F12" s="427"/>
      <c r="G12" s="61" t="s">
        <v>372</v>
      </c>
      <c r="H12" s="80">
        <v>0</v>
      </c>
      <c r="I12" s="61" t="s">
        <v>370</v>
      </c>
      <c r="J12" s="80">
        <v>0</v>
      </c>
      <c r="K12" s="163">
        <f t="shared" si="0"/>
        <v>0</v>
      </c>
      <c r="L12" s="20"/>
      <c r="M12" s="451"/>
      <c r="N12" s="451"/>
    </row>
    <row r="13" spans="1:15" ht="14">
      <c r="A13" s="535"/>
      <c r="B13" s="567"/>
      <c r="C13" s="567"/>
      <c r="D13" s="356" t="s">
        <v>111</v>
      </c>
      <c r="E13" s="76" t="s">
        <v>676</v>
      </c>
      <c r="F13" s="427"/>
      <c r="G13" s="61" t="s">
        <v>372</v>
      </c>
      <c r="H13" s="80">
        <v>0</v>
      </c>
      <c r="I13" s="61" t="s">
        <v>370</v>
      </c>
      <c r="J13" s="80">
        <v>0</v>
      </c>
      <c r="K13" s="163">
        <f t="shared" si="0"/>
        <v>0</v>
      </c>
      <c r="L13" s="20"/>
      <c r="M13" s="451"/>
      <c r="N13" s="451"/>
    </row>
    <row r="14" spans="1:15" ht="14">
      <c r="A14" s="535"/>
      <c r="B14" s="567"/>
      <c r="C14" s="567"/>
      <c r="D14" s="356" t="s">
        <v>111</v>
      </c>
      <c r="E14" s="76" t="s">
        <v>677</v>
      </c>
      <c r="F14" s="427"/>
      <c r="G14" s="61" t="s">
        <v>372</v>
      </c>
      <c r="H14" s="80">
        <v>0</v>
      </c>
      <c r="I14" s="61" t="s">
        <v>370</v>
      </c>
      <c r="J14" s="80">
        <v>0</v>
      </c>
      <c r="K14" s="163">
        <f t="shared" si="0"/>
        <v>0</v>
      </c>
      <c r="L14" s="20"/>
      <c r="M14" s="451"/>
      <c r="N14" s="451"/>
    </row>
    <row r="15" spans="1:15" ht="14">
      <c r="A15" s="535"/>
      <c r="B15" s="567"/>
      <c r="C15" s="567"/>
      <c r="D15" s="356" t="s">
        <v>339</v>
      </c>
      <c r="E15" s="85" t="s">
        <v>475</v>
      </c>
      <c r="F15" s="427"/>
      <c r="G15" s="61" t="s">
        <v>370</v>
      </c>
      <c r="H15" s="80">
        <v>3</v>
      </c>
      <c r="I15" s="61" t="s">
        <v>370</v>
      </c>
      <c r="J15" s="80">
        <v>0</v>
      </c>
      <c r="K15" s="163">
        <f t="shared" si="0"/>
        <v>3</v>
      </c>
      <c r="L15" s="20"/>
      <c r="M15" s="451"/>
      <c r="N15" s="451"/>
    </row>
    <row r="16" spans="1:15" ht="14">
      <c r="A16" s="535"/>
      <c r="B16" s="567"/>
      <c r="C16" s="567"/>
      <c r="D16" s="356" t="s">
        <v>339</v>
      </c>
      <c r="E16" s="85" t="s">
        <v>476</v>
      </c>
      <c r="F16" s="427"/>
      <c r="G16" s="61" t="s">
        <v>370</v>
      </c>
      <c r="H16" s="80">
        <v>5</v>
      </c>
      <c r="I16" s="61" t="s">
        <v>370</v>
      </c>
      <c r="J16" s="80">
        <v>0</v>
      </c>
      <c r="K16" s="163">
        <f t="shared" si="0"/>
        <v>5</v>
      </c>
      <c r="L16" s="20"/>
      <c r="M16" s="451"/>
      <c r="N16" s="451"/>
    </row>
    <row r="17" spans="1:14" ht="15" thickBot="1">
      <c r="A17" s="535"/>
      <c r="B17" s="568"/>
      <c r="C17" s="568"/>
      <c r="D17" s="127"/>
      <c r="E17" s="94"/>
      <c r="F17" s="427"/>
      <c r="G17" s="95"/>
      <c r="H17" s="96"/>
      <c r="I17" s="95"/>
      <c r="J17" s="96"/>
      <c r="K17" s="164" t="str">
        <f t="shared" si="0"/>
        <v/>
      </c>
      <c r="L17" s="31"/>
      <c r="M17" s="452"/>
      <c r="N17" s="452"/>
    </row>
    <row r="18" spans="1:14" ht="30" customHeight="1">
      <c r="A18" s="535"/>
      <c r="B18" s="458" t="str">
        <f>Summary!B99</f>
        <v>Ability to select and apply appropriate model transformation template to one or several models</v>
      </c>
      <c r="C18" s="458" t="str">
        <f>Summary!A99</f>
        <v>3.2 a)</v>
      </c>
      <c r="D18" s="356" t="s">
        <v>111</v>
      </c>
      <c r="E18" s="85" t="s">
        <v>5</v>
      </c>
      <c r="F18" s="427"/>
      <c r="G18" s="61" t="s">
        <v>40</v>
      </c>
      <c r="H18" s="80">
        <v>0</v>
      </c>
      <c r="I18" s="61" t="s">
        <v>370</v>
      </c>
      <c r="J18" s="80">
        <v>0</v>
      </c>
      <c r="K18" s="163">
        <f t="shared" si="0"/>
        <v>0</v>
      </c>
      <c r="L18" s="20"/>
      <c r="M18" s="450">
        <f>SUMIF(D18:D28,"&lt;=5",K18:K28)</f>
        <v>0</v>
      </c>
      <c r="N18" s="450">
        <f>SUM(K18:K28)</f>
        <v>7</v>
      </c>
    </row>
    <row r="19" spans="1:14" ht="14">
      <c r="A19" s="535"/>
      <c r="B19" s="448"/>
      <c r="C19" s="448"/>
      <c r="D19" s="356" t="s">
        <v>338</v>
      </c>
      <c r="E19" s="85" t="s">
        <v>6</v>
      </c>
      <c r="F19" s="427"/>
      <c r="G19" s="77" t="s">
        <v>370</v>
      </c>
      <c r="H19" s="81">
        <v>3</v>
      </c>
      <c r="I19" s="61" t="s">
        <v>370</v>
      </c>
      <c r="J19" s="80">
        <v>0</v>
      </c>
      <c r="K19" s="163">
        <f t="shared" si="0"/>
        <v>3</v>
      </c>
      <c r="L19" s="20"/>
      <c r="M19" s="451"/>
      <c r="N19" s="451"/>
    </row>
    <row r="20" spans="1:14" ht="14">
      <c r="A20" s="535"/>
      <c r="B20" s="448"/>
      <c r="C20" s="448"/>
      <c r="D20" s="356" t="s">
        <v>338</v>
      </c>
      <c r="E20" s="85" t="s">
        <v>496</v>
      </c>
      <c r="F20" s="427"/>
      <c r="G20" s="61" t="s">
        <v>370</v>
      </c>
      <c r="H20" s="80">
        <v>0</v>
      </c>
      <c r="I20" s="61" t="s">
        <v>370</v>
      </c>
      <c r="J20" s="80">
        <v>0</v>
      </c>
      <c r="K20" s="163">
        <f t="shared" si="0"/>
        <v>0</v>
      </c>
      <c r="L20" s="20"/>
      <c r="M20" s="451"/>
      <c r="N20" s="451"/>
    </row>
    <row r="21" spans="1:14" ht="28">
      <c r="A21" s="535"/>
      <c r="B21" s="448"/>
      <c r="C21" s="448"/>
      <c r="D21" s="356" t="s">
        <v>111</v>
      </c>
      <c r="E21" s="85" t="s">
        <v>498</v>
      </c>
      <c r="F21" s="427"/>
      <c r="G21" s="61" t="s">
        <v>40</v>
      </c>
      <c r="H21" s="80">
        <v>0</v>
      </c>
      <c r="I21" s="61" t="s">
        <v>370</v>
      </c>
      <c r="J21" s="80">
        <v>0</v>
      </c>
      <c r="K21" s="163">
        <f t="shared" si="0"/>
        <v>0</v>
      </c>
      <c r="L21" s="20"/>
      <c r="M21" s="451"/>
      <c r="N21" s="451"/>
    </row>
    <row r="22" spans="1:14" ht="24">
      <c r="A22" s="535"/>
      <c r="B22" s="448"/>
      <c r="C22" s="448"/>
      <c r="D22" s="356" t="s">
        <v>111</v>
      </c>
      <c r="E22" s="85" t="s">
        <v>9</v>
      </c>
      <c r="F22" s="427"/>
      <c r="G22" s="61" t="s">
        <v>41</v>
      </c>
      <c r="H22" s="80">
        <v>0</v>
      </c>
      <c r="I22" s="61" t="s">
        <v>370</v>
      </c>
      <c r="J22" s="80">
        <v>0</v>
      </c>
      <c r="K22" s="163">
        <f t="shared" si="0"/>
        <v>0</v>
      </c>
      <c r="L22" s="20"/>
      <c r="M22" s="451"/>
      <c r="N22" s="451"/>
    </row>
    <row r="23" spans="1:14" ht="14">
      <c r="A23" s="535"/>
      <c r="B23" s="448"/>
      <c r="C23" s="448"/>
      <c r="D23" s="356" t="s">
        <v>339</v>
      </c>
      <c r="E23" s="85" t="s">
        <v>11</v>
      </c>
      <c r="F23" s="427"/>
      <c r="G23" s="61" t="s">
        <v>372</v>
      </c>
      <c r="H23" s="80">
        <v>0</v>
      </c>
      <c r="I23" s="61" t="s">
        <v>370</v>
      </c>
      <c r="J23" s="80">
        <v>0</v>
      </c>
      <c r="K23" s="163">
        <f t="shared" si="0"/>
        <v>0</v>
      </c>
      <c r="L23" s="20"/>
      <c r="M23" s="451"/>
      <c r="N23" s="451"/>
    </row>
    <row r="24" spans="1:14" ht="56">
      <c r="A24" s="535"/>
      <c r="B24" s="448"/>
      <c r="C24" s="448"/>
      <c r="D24" s="356" t="s">
        <v>111</v>
      </c>
      <c r="E24" s="85" t="s">
        <v>13</v>
      </c>
      <c r="F24" s="427"/>
      <c r="G24" s="77" t="s">
        <v>482</v>
      </c>
      <c r="H24" s="78">
        <v>3</v>
      </c>
      <c r="I24" s="61" t="s">
        <v>370</v>
      </c>
      <c r="J24" s="80">
        <v>0</v>
      </c>
      <c r="K24" s="163">
        <f t="shared" si="0"/>
        <v>3</v>
      </c>
      <c r="L24" s="20"/>
      <c r="M24" s="451"/>
      <c r="N24" s="451"/>
    </row>
    <row r="25" spans="1:14" ht="14">
      <c r="A25" s="535"/>
      <c r="B25" s="448"/>
      <c r="C25" s="448"/>
      <c r="D25" s="356" t="s">
        <v>111</v>
      </c>
      <c r="E25" s="85" t="s">
        <v>16</v>
      </c>
      <c r="F25" s="427"/>
      <c r="G25" s="61" t="s">
        <v>370</v>
      </c>
      <c r="H25" s="80">
        <v>1</v>
      </c>
      <c r="I25" s="61" t="s">
        <v>370</v>
      </c>
      <c r="J25" s="80">
        <v>0</v>
      </c>
      <c r="K25" s="163">
        <f t="shared" si="0"/>
        <v>1</v>
      </c>
      <c r="L25" s="20"/>
      <c r="M25" s="451"/>
      <c r="N25" s="451"/>
    </row>
    <row r="26" spans="1:14" ht="28">
      <c r="A26" s="535"/>
      <c r="B26" s="448"/>
      <c r="C26" s="448"/>
      <c r="D26" s="356" t="s">
        <v>111</v>
      </c>
      <c r="E26" s="85" t="s">
        <v>17</v>
      </c>
      <c r="F26" s="427"/>
      <c r="G26" s="61" t="s">
        <v>42</v>
      </c>
      <c r="H26" s="80">
        <v>0</v>
      </c>
      <c r="I26" s="61" t="s">
        <v>370</v>
      </c>
      <c r="J26" s="80">
        <v>0</v>
      </c>
      <c r="K26" s="163">
        <f t="shared" si="0"/>
        <v>0</v>
      </c>
      <c r="L26" s="20"/>
      <c r="M26" s="451"/>
      <c r="N26" s="451"/>
    </row>
    <row r="27" spans="1:14" ht="14">
      <c r="A27" s="535"/>
      <c r="B27" s="448"/>
      <c r="C27" s="448"/>
      <c r="D27" s="356" t="s">
        <v>111</v>
      </c>
      <c r="E27" s="85" t="s">
        <v>18</v>
      </c>
      <c r="F27" s="427"/>
      <c r="G27" s="61" t="s">
        <v>372</v>
      </c>
      <c r="H27" s="80">
        <v>0</v>
      </c>
      <c r="I27" s="61" t="s">
        <v>370</v>
      </c>
      <c r="J27" s="80">
        <v>0</v>
      </c>
      <c r="K27" s="163">
        <f t="shared" si="0"/>
        <v>0</v>
      </c>
      <c r="L27" s="20"/>
      <c r="M27" s="451"/>
      <c r="N27" s="451"/>
    </row>
    <row r="28" spans="1:14" ht="15" thickBot="1">
      <c r="A28" s="535"/>
      <c r="B28" s="454"/>
      <c r="C28" s="454"/>
      <c r="D28" s="127"/>
      <c r="E28" s="94"/>
      <c r="F28" s="427"/>
      <c r="G28" s="95"/>
      <c r="H28" s="96"/>
      <c r="I28" s="95"/>
      <c r="J28" s="96"/>
      <c r="K28" s="164" t="str">
        <f t="shared" si="0"/>
        <v/>
      </c>
      <c r="L28" s="31"/>
      <c r="M28" s="452"/>
      <c r="N28" s="452"/>
    </row>
    <row r="29" spans="1:14" ht="70">
      <c r="A29" s="535"/>
      <c r="B29" s="458" t="str">
        <f>Summary!B102</f>
        <v>Capability to obtain transformation result and related information (e.g., error log)</v>
      </c>
      <c r="C29" s="458" t="str">
        <f>Summary!A102</f>
        <v>3.2 b)</v>
      </c>
      <c r="D29" s="356" t="s">
        <v>111</v>
      </c>
      <c r="E29" s="85" t="s">
        <v>19</v>
      </c>
      <c r="F29" s="427"/>
      <c r="G29" s="61" t="s">
        <v>20</v>
      </c>
      <c r="H29" s="80">
        <v>1</v>
      </c>
      <c r="I29" s="61"/>
      <c r="J29" s="80"/>
      <c r="K29" s="163">
        <f t="shared" si="0"/>
        <v>1</v>
      </c>
      <c r="L29" s="20"/>
      <c r="M29" s="450">
        <f>SUMIF(D29:D32,"&lt;=5",K29:K32)</f>
        <v>0</v>
      </c>
      <c r="N29" s="450">
        <f>SUM(K29:K32)</f>
        <v>2</v>
      </c>
    </row>
    <row r="30" spans="1:14" ht="14">
      <c r="A30" s="535"/>
      <c r="B30" s="448"/>
      <c r="C30" s="448"/>
      <c r="D30" s="356" t="s">
        <v>339</v>
      </c>
      <c r="E30" s="85" t="s">
        <v>21</v>
      </c>
      <c r="F30" s="427"/>
      <c r="G30" s="61" t="s">
        <v>372</v>
      </c>
      <c r="H30" s="80">
        <v>0</v>
      </c>
      <c r="I30" s="61" t="s">
        <v>370</v>
      </c>
      <c r="J30" s="80">
        <v>0</v>
      </c>
      <c r="K30" s="163">
        <f t="shared" si="0"/>
        <v>0</v>
      </c>
      <c r="L30" s="20"/>
      <c r="M30" s="451"/>
      <c r="N30" s="451"/>
    </row>
    <row r="31" spans="1:14" ht="14">
      <c r="A31" s="535"/>
      <c r="B31" s="448"/>
      <c r="C31" s="448"/>
      <c r="D31" s="356" t="s">
        <v>339</v>
      </c>
      <c r="E31" s="85" t="s">
        <v>23</v>
      </c>
      <c r="F31" s="427"/>
      <c r="G31" s="61" t="s">
        <v>370</v>
      </c>
      <c r="H31" s="80">
        <v>1</v>
      </c>
      <c r="I31" s="61" t="s">
        <v>370</v>
      </c>
      <c r="J31" s="80">
        <v>0</v>
      </c>
      <c r="K31" s="163">
        <f t="shared" si="0"/>
        <v>1</v>
      </c>
      <c r="L31" s="20"/>
      <c r="M31" s="451"/>
      <c r="N31" s="451"/>
    </row>
    <row r="32" spans="1:14" ht="15" thickBot="1">
      <c r="A32" s="535"/>
      <c r="B32" s="454"/>
      <c r="C32" s="454"/>
      <c r="D32" s="127"/>
      <c r="E32" s="94"/>
      <c r="F32" s="427"/>
      <c r="G32" s="95"/>
      <c r="H32" s="96"/>
      <c r="I32" s="95"/>
      <c r="J32" s="96"/>
      <c r="K32" s="164" t="str">
        <f t="shared" si="0"/>
        <v/>
      </c>
      <c r="L32" s="31"/>
      <c r="M32" s="452"/>
      <c r="N32" s="452"/>
    </row>
    <row r="33" spans="1:14" ht="42">
      <c r="A33" s="535"/>
      <c r="B33" s="458" t="str">
        <f>Summary!B105</f>
        <v>Support for potentially required annotation of source model; availability of suitable annotation capabilities in model authoring tools</v>
      </c>
      <c r="C33" s="458" t="str">
        <f>Summary!A105</f>
        <v>3.2 c)</v>
      </c>
      <c r="D33" s="356" t="s">
        <v>339</v>
      </c>
      <c r="E33" s="87" t="s">
        <v>24</v>
      </c>
      <c r="F33" s="427"/>
      <c r="G33" s="111" t="s">
        <v>25</v>
      </c>
      <c r="H33" s="92">
        <v>1</v>
      </c>
      <c r="I33" s="61"/>
      <c r="J33" s="80"/>
      <c r="K33" s="163">
        <f t="shared" si="0"/>
        <v>1</v>
      </c>
      <c r="L33" s="20"/>
      <c r="M33" s="450">
        <f>SUMIF(D33:D36,"&lt;=5",K33:K36)</f>
        <v>0</v>
      </c>
      <c r="N33" s="450">
        <f>SUM(K33:K36)</f>
        <v>8</v>
      </c>
    </row>
    <row r="34" spans="1:14" ht="42">
      <c r="A34" s="535"/>
      <c r="B34" s="448"/>
      <c r="C34" s="448"/>
      <c r="D34" s="356" t="s">
        <v>339</v>
      </c>
      <c r="E34" s="87" t="s">
        <v>26</v>
      </c>
      <c r="F34" s="427"/>
      <c r="G34" s="111" t="s">
        <v>25</v>
      </c>
      <c r="H34" s="92">
        <v>1</v>
      </c>
      <c r="I34" s="61"/>
      <c r="J34" s="80"/>
      <c r="K34" s="163">
        <f t="shared" si="0"/>
        <v>1</v>
      </c>
      <c r="L34" s="20"/>
      <c r="M34" s="451"/>
      <c r="N34" s="451"/>
    </row>
    <row r="35" spans="1:14" ht="28">
      <c r="A35" s="535"/>
      <c r="B35" s="448"/>
      <c r="C35" s="448"/>
      <c r="D35" s="356" t="s">
        <v>339</v>
      </c>
      <c r="E35" s="87" t="s">
        <v>27</v>
      </c>
      <c r="F35" s="427"/>
      <c r="G35" s="111" t="s">
        <v>370</v>
      </c>
      <c r="H35" s="92">
        <v>6</v>
      </c>
      <c r="I35" s="61" t="s">
        <v>370</v>
      </c>
      <c r="J35" s="80">
        <v>0</v>
      </c>
      <c r="K35" s="163">
        <f t="shared" si="0"/>
        <v>6</v>
      </c>
      <c r="L35" s="20"/>
      <c r="M35" s="451"/>
      <c r="N35" s="451"/>
    </row>
    <row r="36" spans="1:14" ht="15" thickBot="1">
      <c r="A36" s="535"/>
      <c r="B36" s="454"/>
      <c r="C36" s="454"/>
      <c r="D36" s="127"/>
      <c r="E36" s="107"/>
      <c r="F36" s="427"/>
      <c r="G36" s="108"/>
      <c r="H36" s="109"/>
      <c r="I36" s="95"/>
      <c r="J36" s="96"/>
      <c r="K36" s="164" t="str">
        <f t="shared" si="0"/>
        <v/>
      </c>
      <c r="L36" s="31"/>
      <c r="M36" s="452"/>
      <c r="N36" s="452"/>
    </row>
    <row r="37" spans="1:14" ht="24">
      <c r="A37" s="535"/>
      <c r="B37" s="458" t="str">
        <f>Summary!B108</f>
        <v>Support of semi-automatic transformation enabling users to interactively guide transformation engine as needed</v>
      </c>
      <c r="C37" s="458" t="str">
        <f>Summary!A108</f>
        <v>3.2 d)</v>
      </c>
      <c r="D37" s="356" t="s">
        <v>338</v>
      </c>
      <c r="E37" s="85" t="s">
        <v>466</v>
      </c>
      <c r="F37" s="427"/>
      <c r="G37" s="84" t="s">
        <v>370</v>
      </c>
      <c r="H37" s="78">
        <v>2</v>
      </c>
      <c r="I37" s="61" t="s">
        <v>370</v>
      </c>
      <c r="J37" s="80">
        <v>0</v>
      </c>
      <c r="K37" s="163">
        <f t="shared" si="0"/>
        <v>2</v>
      </c>
      <c r="L37" s="20"/>
      <c r="M37" s="450">
        <f>SUMIF(D37:D40,"&lt;=5",K37:K40)</f>
        <v>0</v>
      </c>
      <c r="N37" s="450">
        <f>SUM(K37:K40)</f>
        <v>4</v>
      </c>
    </row>
    <row r="38" spans="1:14" ht="14">
      <c r="A38" s="535"/>
      <c r="B38" s="448"/>
      <c r="C38" s="448"/>
      <c r="D38" s="356" t="s">
        <v>338</v>
      </c>
      <c r="E38" s="85" t="s">
        <v>468</v>
      </c>
      <c r="F38" s="427"/>
      <c r="G38" s="84" t="s">
        <v>370</v>
      </c>
      <c r="H38" s="78">
        <v>1</v>
      </c>
      <c r="I38" s="61" t="s">
        <v>370</v>
      </c>
      <c r="J38" s="80">
        <v>0</v>
      </c>
      <c r="K38" s="163">
        <f t="shared" si="0"/>
        <v>1</v>
      </c>
      <c r="L38" s="20"/>
      <c r="M38" s="451"/>
      <c r="N38" s="451"/>
    </row>
    <row r="39" spans="1:14" ht="24">
      <c r="A39" s="535"/>
      <c r="B39" s="448"/>
      <c r="C39" s="448"/>
      <c r="D39" s="356" t="s">
        <v>338</v>
      </c>
      <c r="E39" s="85" t="s">
        <v>263</v>
      </c>
      <c r="F39" s="427"/>
      <c r="G39" s="77" t="s">
        <v>370</v>
      </c>
      <c r="H39" s="78">
        <v>1</v>
      </c>
      <c r="I39" s="61" t="s">
        <v>370</v>
      </c>
      <c r="J39" s="80">
        <v>0</v>
      </c>
      <c r="K39" s="163">
        <f t="shared" si="0"/>
        <v>1</v>
      </c>
      <c r="L39" s="20"/>
      <c r="M39" s="451"/>
      <c r="N39" s="451"/>
    </row>
    <row r="40" spans="1:14" ht="13" thickBot="1">
      <c r="A40" s="536"/>
      <c r="B40" s="454"/>
      <c r="C40" s="454"/>
      <c r="D40" s="31"/>
      <c r="E40" s="112"/>
      <c r="F40" s="438"/>
      <c r="G40" s="113"/>
      <c r="H40" s="31"/>
      <c r="I40" s="31"/>
      <c r="J40" s="31"/>
      <c r="K40" s="164" t="str">
        <f t="shared" si="0"/>
        <v/>
      </c>
      <c r="L40" s="31"/>
      <c r="M40" s="452"/>
      <c r="N40" s="452"/>
    </row>
  </sheetData>
  <sheetCalcPr fullCalcOnLoad="1"/>
  <mergeCells count="36">
    <mergeCell ref="N37:N40"/>
    <mergeCell ref="N33:N36"/>
    <mergeCell ref="N4:N17"/>
    <mergeCell ref="M18:M28"/>
    <mergeCell ref="M37:M40"/>
    <mergeCell ref="N29:N32"/>
    <mergeCell ref="M4:M17"/>
    <mergeCell ref="N18:N28"/>
    <mergeCell ref="M29:M32"/>
    <mergeCell ref="A4:A40"/>
    <mergeCell ref="B4:B17"/>
    <mergeCell ref="C4:C17"/>
    <mergeCell ref="B18:B28"/>
    <mergeCell ref="C18:C28"/>
    <mergeCell ref="B37:B40"/>
    <mergeCell ref="B29:B32"/>
    <mergeCell ref="C29:C32"/>
    <mergeCell ref="B33:B36"/>
    <mergeCell ref="M33:M36"/>
    <mergeCell ref="C37:C40"/>
    <mergeCell ref="C33:C36"/>
    <mergeCell ref="E2:E3"/>
    <mergeCell ref="G2:H2"/>
    <mergeCell ref="G1:J1"/>
    <mergeCell ref="K1:K3"/>
    <mergeCell ref="I2:J2"/>
    <mergeCell ref="F4:F40"/>
    <mergeCell ref="N1:N3"/>
    <mergeCell ref="A1:E1"/>
    <mergeCell ref="F1:F3"/>
    <mergeCell ref="M1:M3"/>
    <mergeCell ref="C2:C3"/>
    <mergeCell ref="D2:D3"/>
    <mergeCell ref="L1:L3"/>
    <mergeCell ref="A2:A3"/>
    <mergeCell ref="B2:B3"/>
  </mergeCells>
  <phoneticPr fontId="10" type="noConversion"/>
  <conditionalFormatting sqref="A1:AA996">
    <cfRule type="cellIs" dxfId="16" priority="3" operator="equal">
      <formula>"?"</formula>
    </cfRule>
  </conditionalFormatting>
  <conditionalFormatting sqref="D4:D39">
    <cfRule type="cellIs" dxfId="15" priority="1" stopIfTrue="1" operator="equal">
      <formula>"?"</formula>
    </cfRule>
  </conditionalFormatting>
  <pageMargins left="0.75" right="0.75" top="1" bottom="1" header="0.5" footer="0.5"/>
  <legacyDrawing r:id="rId1"/>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176"/>
  <sheetViews>
    <sheetView topLeftCell="B1" zoomScale="70" zoomScaleNormal="70" zoomScalePageLayoutView="70" workbookViewId="0">
      <selection activeCell="D40" sqref="D40"/>
    </sheetView>
  </sheetViews>
  <sheetFormatPr baseColWidth="10" defaultColWidth="8.33203125" defaultRowHeight="12"/>
  <cols>
    <col min="1" max="1" width="9.83203125" bestFit="1" customWidth="1"/>
    <col min="2" max="2" width="36.6640625" customWidth="1"/>
    <col min="3" max="3" width="11.1640625" bestFit="1" customWidth="1"/>
    <col min="4" max="4" width="11" customWidth="1"/>
    <col min="5" max="5" width="49.5" bestFit="1" customWidth="1"/>
    <col min="6" max="6" width="12.6640625" customWidth="1"/>
    <col min="7" max="7" width="43.6640625" style="70" customWidth="1"/>
    <col min="8" max="8" width="11.1640625" customWidth="1"/>
    <col min="9" max="9" width="36.33203125" customWidth="1"/>
    <col min="10" max="10" width="11.1640625" customWidth="1"/>
    <col min="11" max="11" width="13.83203125" customWidth="1"/>
    <col min="12" max="12" width="26.83203125" bestFit="1" customWidth="1"/>
  </cols>
  <sheetData>
    <row r="1" spans="1:15" s="56" customFormat="1" ht="18.75" customHeight="1">
      <c r="A1" s="424" t="s">
        <v>661</v>
      </c>
      <c r="B1" s="424"/>
      <c r="C1" s="424"/>
      <c r="D1" s="424"/>
      <c r="E1" s="424"/>
      <c r="F1" s="424" t="s">
        <v>361</v>
      </c>
      <c r="G1" s="412" t="s">
        <v>362</v>
      </c>
      <c r="H1" s="425"/>
      <c r="I1" s="425"/>
      <c r="J1" s="413"/>
      <c r="K1" s="424" t="s">
        <v>309</v>
      </c>
      <c r="L1" s="424" t="s">
        <v>310</v>
      </c>
      <c r="M1" s="418" t="s">
        <v>348</v>
      </c>
      <c r="N1" s="418" t="s">
        <v>349</v>
      </c>
      <c r="O1" s="55"/>
    </row>
    <row r="2" spans="1:15" s="56" customFormat="1" ht="18" customHeight="1">
      <c r="A2" s="416" t="s">
        <v>311</v>
      </c>
      <c r="B2" s="416" t="s">
        <v>796</v>
      </c>
      <c r="C2" s="416" t="s">
        <v>797</v>
      </c>
      <c r="D2" s="416" t="s">
        <v>798</v>
      </c>
      <c r="E2" s="416" t="s">
        <v>799</v>
      </c>
      <c r="F2" s="416"/>
      <c r="G2" s="412" t="s">
        <v>800</v>
      </c>
      <c r="H2" s="413"/>
      <c r="I2" s="412" t="s">
        <v>298</v>
      </c>
      <c r="J2" s="413"/>
      <c r="K2" s="416"/>
      <c r="L2" s="416"/>
      <c r="M2" s="416"/>
      <c r="N2" s="416"/>
      <c r="O2" s="55"/>
    </row>
    <row r="3" spans="1:15" s="56" customFormat="1" ht="55" thickBot="1">
      <c r="A3" s="417"/>
      <c r="B3" s="417"/>
      <c r="C3" s="417"/>
      <c r="D3" s="417"/>
      <c r="E3" s="417"/>
      <c r="F3" s="419"/>
      <c r="G3" s="154" t="s">
        <v>408</v>
      </c>
      <c r="H3" s="154" t="s">
        <v>409</v>
      </c>
      <c r="I3" s="155" t="s">
        <v>408</v>
      </c>
      <c r="J3" s="154" t="s">
        <v>409</v>
      </c>
      <c r="K3" s="419"/>
      <c r="L3" s="419"/>
      <c r="M3" s="419"/>
      <c r="N3" s="419"/>
      <c r="O3" s="55"/>
    </row>
    <row r="4" spans="1:15" ht="15.75" customHeight="1" thickTop="1">
      <c r="A4" s="491" t="str">
        <f>CONCATENATE(Summary!A79,CHAR(10),Summary!A95)</f>
        <v>D. Flexible Content Support
3. M2M Transformations</v>
      </c>
      <c r="B4" s="566" t="str">
        <f>Summary!B96</f>
        <v>Support for creation of new model transformation templates, update of existing ones, and testing for validity</v>
      </c>
      <c r="C4" s="566" t="str">
        <f>Summary!A96</f>
        <v>3.1</v>
      </c>
      <c r="D4" s="354" t="s">
        <v>111</v>
      </c>
      <c r="E4" s="57" t="s">
        <v>662</v>
      </c>
      <c r="F4" s="426" t="s">
        <v>663</v>
      </c>
      <c r="G4" s="58" t="s">
        <v>664</v>
      </c>
      <c r="H4" s="59">
        <v>0</v>
      </c>
      <c r="I4" s="58"/>
      <c r="J4" s="59"/>
      <c r="K4" s="174">
        <f t="shared" ref="K4:K40" si="0">IF(E4="", "", IF(OR(H4="", H4="?", J4="?"), "?", H4+J4))</f>
        <v>0</v>
      </c>
      <c r="L4" s="59"/>
      <c r="M4" s="460">
        <f>SUMIF(D4:D17,"&lt;=5",K4:K17)</f>
        <v>0</v>
      </c>
      <c r="N4" s="460">
        <f>SUM(K4:K17)</f>
        <v>10</v>
      </c>
    </row>
    <row r="5" spans="1:15" ht="42">
      <c r="A5" s="535"/>
      <c r="B5" s="567"/>
      <c r="C5" s="567"/>
      <c r="D5" s="355" t="s">
        <v>338</v>
      </c>
      <c r="E5" s="60" t="s">
        <v>665</v>
      </c>
      <c r="F5" s="427"/>
      <c r="G5" s="61" t="s">
        <v>666</v>
      </c>
      <c r="H5" s="62">
        <v>1</v>
      </c>
      <c r="I5" s="61"/>
      <c r="J5" s="62"/>
      <c r="K5" s="163">
        <f t="shared" si="0"/>
        <v>1</v>
      </c>
      <c r="L5" s="62" t="s">
        <v>667</v>
      </c>
      <c r="M5" s="451"/>
      <c r="N5" s="451"/>
    </row>
    <row r="6" spans="1:15" ht="14">
      <c r="A6" s="535"/>
      <c r="B6" s="567"/>
      <c r="C6" s="567"/>
      <c r="D6" s="355" t="s">
        <v>339</v>
      </c>
      <c r="E6" s="60" t="s">
        <v>668</v>
      </c>
      <c r="F6" s="427"/>
      <c r="G6" s="61" t="s">
        <v>372</v>
      </c>
      <c r="H6" s="62">
        <v>0</v>
      </c>
      <c r="I6" s="61"/>
      <c r="J6" s="62"/>
      <c r="K6" s="163">
        <f t="shared" si="0"/>
        <v>0</v>
      </c>
      <c r="L6" s="62"/>
      <c r="M6" s="451"/>
      <c r="N6" s="451"/>
    </row>
    <row r="7" spans="1:15" ht="14">
      <c r="A7" s="535"/>
      <c r="B7" s="567"/>
      <c r="C7" s="567"/>
      <c r="D7" s="356" t="s">
        <v>111</v>
      </c>
      <c r="E7" s="60" t="s">
        <v>669</v>
      </c>
      <c r="F7" s="427"/>
      <c r="G7" s="61" t="s">
        <v>372</v>
      </c>
      <c r="H7" s="63">
        <v>0</v>
      </c>
      <c r="I7" s="61"/>
      <c r="J7" s="62"/>
      <c r="K7" s="163">
        <f t="shared" si="0"/>
        <v>0</v>
      </c>
      <c r="L7" s="62"/>
      <c r="M7" s="451"/>
      <c r="N7" s="451"/>
    </row>
    <row r="8" spans="1:15" ht="42">
      <c r="A8" s="535"/>
      <c r="B8" s="567"/>
      <c r="C8" s="567"/>
      <c r="D8" s="356" t="s">
        <v>111</v>
      </c>
      <c r="E8" s="60" t="s">
        <v>670</v>
      </c>
      <c r="F8" s="427"/>
      <c r="G8" s="61" t="s">
        <v>671</v>
      </c>
      <c r="H8" s="62">
        <v>1</v>
      </c>
      <c r="I8" s="61"/>
      <c r="J8" s="62"/>
      <c r="K8" s="163">
        <f t="shared" si="0"/>
        <v>1</v>
      </c>
      <c r="L8" s="62" t="s">
        <v>667</v>
      </c>
      <c r="M8" s="451"/>
      <c r="N8" s="451"/>
    </row>
    <row r="9" spans="1:15" ht="14">
      <c r="A9" s="535"/>
      <c r="B9" s="567"/>
      <c r="C9" s="567"/>
      <c r="D9" s="356" t="s">
        <v>339</v>
      </c>
      <c r="E9" s="60" t="s">
        <v>672</v>
      </c>
      <c r="F9" s="427"/>
      <c r="G9" s="61" t="s">
        <v>372</v>
      </c>
      <c r="H9" s="63">
        <v>0</v>
      </c>
      <c r="I9" s="61"/>
      <c r="J9" s="62"/>
      <c r="K9" s="163">
        <f t="shared" si="0"/>
        <v>0</v>
      </c>
      <c r="L9" s="62"/>
      <c r="M9" s="451"/>
      <c r="N9" s="451"/>
    </row>
    <row r="10" spans="1:15" ht="14">
      <c r="A10" s="535"/>
      <c r="B10" s="567"/>
      <c r="C10" s="567"/>
      <c r="D10" s="356" t="s">
        <v>338</v>
      </c>
      <c r="E10" s="60" t="s">
        <v>673</v>
      </c>
      <c r="F10" s="427"/>
      <c r="G10" s="61" t="s">
        <v>372</v>
      </c>
      <c r="H10" s="63">
        <v>0</v>
      </c>
      <c r="I10" s="61"/>
      <c r="J10" s="62"/>
      <c r="K10" s="163">
        <f t="shared" si="0"/>
        <v>0</v>
      </c>
      <c r="L10" s="62"/>
      <c r="M10" s="451"/>
      <c r="N10" s="451"/>
    </row>
    <row r="11" spans="1:15" ht="14">
      <c r="A11" s="535"/>
      <c r="B11" s="567"/>
      <c r="C11" s="567"/>
      <c r="D11" s="356" t="s">
        <v>111</v>
      </c>
      <c r="E11" s="60" t="s">
        <v>674</v>
      </c>
      <c r="F11" s="427"/>
      <c r="G11" s="61" t="s">
        <v>372</v>
      </c>
      <c r="H11" s="63">
        <v>0</v>
      </c>
      <c r="I11" s="61"/>
      <c r="J11" s="62"/>
      <c r="K11" s="163">
        <f t="shared" si="0"/>
        <v>0</v>
      </c>
      <c r="L11" s="62"/>
      <c r="M11" s="451"/>
      <c r="N11" s="451"/>
    </row>
    <row r="12" spans="1:15" ht="14">
      <c r="A12" s="535"/>
      <c r="B12" s="567"/>
      <c r="C12" s="567"/>
      <c r="D12" s="356" t="s">
        <v>111</v>
      </c>
      <c r="E12" s="60" t="s">
        <v>675</v>
      </c>
      <c r="F12" s="427"/>
      <c r="G12" s="61" t="s">
        <v>372</v>
      </c>
      <c r="H12" s="63">
        <v>0</v>
      </c>
      <c r="I12" s="61"/>
      <c r="J12" s="62"/>
      <c r="K12" s="163">
        <f t="shared" si="0"/>
        <v>0</v>
      </c>
      <c r="L12" s="62"/>
      <c r="M12" s="451"/>
      <c r="N12" s="451"/>
    </row>
    <row r="13" spans="1:15" ht="14">
      <c r="A13" s="535"/>
      <c r="B13" s="567"/>
      <c r="C13" s="567"/>
      <c r="D13" s="356" t="s">
        <v>111</v>
      </c>
      <c r="E13" s="60" t="s">
        <v>676</v>
      </c>
      <c r="F13" s="427"/>
      <c r="G13" s="61" t="s">
        <v>372</v>
      </c>
      <c r="H13" s="63">
        <v>0</v>
      </c>
      <c r="I13" s="61"/>
      <c r="J13" s="62"/>
      <c r="K13" s="163">
        <f t="shared" si="0"/>
        <v>0</v>
      </c>
      <c r="L13" s="62"/>
      <c r="M13" s="451"/>
      <c r="N13" s="451"/>
    </row>
    <row r="14" spans="1:15" ht="14">
      <c r="A14" s="535"/>
      <c r="B14" s="567"/>
      <c r="C14" s="567"/>
      <c r="D14" s="356" t="s">
        <v>111</v>
      </c>
      <c r="E14" s="60" t="s">
        <v>677</v>
      </c>
      <c r="F14" s="427"/>
      <c r="G14" s="61" t="s">
        <v>372</v>
      </c>
      <c r="H14" s="63">
        <v>0</v>
      </c>
      <c r="I14" s="61"/>
      <c r="J14" s="62"/>
      <c r="K14" s="163">
        <f t="shared" si="0"/>
        <v>0</v>
      </c>
      <c r="L14" s="62"/>
      <c r="M14" s="451"/>
      <c r="N14" s="451"/>
    </row>
    <row r="15" spans="1:15" ht="28">
      <c r="A15" s="535"/>
      <c r="B15" s="567"/>
      <c r="C15" s="567"/>
      <c r="D15" s="356" t="s">
        <v>339</v>
      </c>
      <c r="E15" s="64" t="s">
        <v>678</v>
      </c>
      <c r="F15" s="427"/>
      <c r="G15" s="61" t="s">
        <v>3</v>
      </c>
      <c r="H15" s="62">
        <v>3</v>
      </c>
      <c r="I15" s="61"/>
      <c r="J15" s="62"/>
      <c r="K15" s="163">
        <f t="shared" si="0"/>
        <v>3</v>
      </c>
      <c r="L15" s="62" t="s">
        <v>667</v>
      </c>
      <c r="M15" s="451"/>
      <c r="N15" s="451"/>
    </row>
    <row r="16" spans="1:15" ht="28">
      <c r="A16" s="535"/>
      <c r="B16" s="567"/>
      <c r="C16" s="567"/>
      <c r="D16" s="356" t="s">
        <v>339</v>
      </c>
      <c r="E16" s="64" t="s">
        <v>4</v>
      </c>
      <c r="F16" s="427"/>
      <c r="G16" s="61" t="s">
        <v>3</v>
      </c>
      <c r="H16" s="62">
        <v>5</v>
      </c>
      <c r="I16" s="61"/>
      <c r="J16" s="62"/>
      <c r="K16" s="163">
        <f t="shared" si="0"/>
        <v>5</v>
      </c>
      <c r="L16" s="62"/>
      <c r="M16" s="451"/>
      <c r="N16" s="451"/>
    </row>
    <row r="17" spans="1:14" ht="15" thickBot="1">
      <c r="A17" s="535"/>
      <c r="B17" s="568"/>
      <c r="C17" s="568"/>
      <c r="D17" s="127"/>
      <c r="E17" s="93"/>
      <c r="F17" s="427"/>
      <c r="G17" s="95"/>
      <c r="H17" s="101"/>
      <c r="I17" s="95"/>
      <c r="J17" s="101"/>
      <c r="K17" s="164" t="str">
        <f t="shared" si="0"/>
        <v/>
      </c>
      <c r="L17" s="101"/>
      <c r="M17" s="452"/>
      <c r="N17" s="452"/>
    </row>
    <row r="18" spans="1:14" ht="15" customHeight="1">
      <c r="A18" s="535"/>
      <c r="B18" s="458" t="str">
        <f>Summary!B99</f>
        <v>Ability to select and apply appropriate model transformation template to one or several models</v>
      </c>
      <c r="C18" s="458" t="str">
        <f>Summary!A99</f>
        <v>3.2 a)</v>
      </c>
      <c r="D18" s="356" t="s">
        <v>111</v>
      </c>
      <c r="E18" s="64" t="s">
        <v>5</v>
      </c>
      <c r="F18" s="427"/>
      <c r="G18" s="61" t="s">
        <v>372</v>
      </c>
      <c r="H18" s="63">
        <v>0</v>
      </c>
      <c r="I18" s="61"/>
      <c r="J18" s="62"/>
      <c r="K18" s="163">
        <f t="shared" si="0"/>
        <v>0</v>
      </c>
      <c r="L18" s="62"/>
      <c r="M18" s="450">
        <f>SUMIF(D18:D28,"&lt;=5",K18:K28)</f>
        <v>0</v>
      </c>
      <c r="N18" s="450">
        <f>SUM(K18:K28)</f>
        <v>9</v>
      </c>
    </row>
    <row r="19" spans="1:14" ht="28">
      <c r="A19" s="535"/>
      <c r="B19" s="448"/>
      <c r="C19" s="448"/>
      <c r="D19" s="356" t="s">
        <v>338</v>
      </c>
      <c r="E19" s="64" t="s">
        <v>6</v>
      </c>
      <c r="F19" s="427"/>
      <c r="G19" s="61" t="s">
        <v>495</v>
      </c>
      <c r="H19" s="62">
        <v>3</v>
      </c>
      <c r="I19" s="61"/>
      <c r="J19" s="62"/>
      <c r="K19" s="163">
        <f t="shared" si="0"/>
        <v>3</v>
      </c>
      <c r="L19" s="62" t="s">
        <v>667</v>
      </c>
      <c r="M19" s="451"/>
      <c r="N19" s="451"/>
    </row>
    <row r="20" spans="1:14" ht="14">
      <c r="A20" s="535"/>
      <c r="B20" s="448"/>
      <c r="C20" s="448"/>
      <c r="D20" s="356" t="s">
        <v>338</v>
      </c>
      <c r="E20" s="64" t="s">
        <v>496</v>
      </c>
      <c r="F20" s="427"/>
      <c r="G20" s="61" t="s">
        <v>497</v>
      </c>
      <c r="H20" s="62">
        <v>1</v>
      </c>
      <c r="I20" s="61"/>
      <c r="J20" s="62"/>
      <c r="K20" s="163">
        <f t="shared" si="0"/>
        <v>1</v>
      </c>
      <c r="L20" s="62" t="s">
        <v>667</v>
      </c>
      <c r="M20" s="451"/>
      <c r="N20" s="451"/>
    </row>
    <row r="21" spans="1:14" ht="14">
      <c r="A21" s="535"/>
      <c r="B21" s="448"/>
      <c r="C21" s="448"/>
      <c r="D21" s="356" t="s">
        <v>111</v>
      </c>
      <c r="E21" s="64" t="s">
        <v>498</v>
      </c>
      <c r="F21" s="427"/>
      <c r="G21" s="61" t="s">
        <v>370</v>
      </c>
      <c r="H21" s="62">
        <v>1</v>
      </c>
      <c r="I21" s="61"/>
      <c r="J21" s="62"/>
      <c r="K21" s="163">
        <f t="shared" si="0"/>
        <v>1</v>
      </c>
      <c r="L21" s="62" t="s">
        <v>667</v>
      </c>
      <c r="M21" s="451"/>
      <c r="N21" s="451"/>
    </row>
    <row r="22" spans="1:14" ht="28">
      <c r="A22" s="535"/>
      <c r="B22" s="448"/>
      <c r="C22" s="448"/>
      <c r="D22" s="356" t="s">
        <v>111</v>
      </c>
      <c r="E22" s="64" t="s">
        <v>9</v>
      </c>
      <c r="F22" s="427"/>
      <c r="G22" s="61" t="s">
        <v>10</v>
      </c>
      <c r="H22" s="62">
        <v>1</v>
      </c>
      <c r="I22" s="61"/>
      <c r="J22" s="62"/>
      <c r="K22" s="163">
        <f t="shared" si="0"/>
        <v>1</v>
      </c>
      <c r="L22" s="62" t="s">
        <v>667</v>
      </c>
      <c r="M22" s="451"/>
      <c r="N22" s="451"/>
    </row>
    <row r="23" spans="1:14" ht="28">
      <c r="A23" s="535"/>
      <c r="B23" s="448"/>
      <c r="C23" s="448"/>
      <c r="D23" s="356" t="s">
        <v>339</v>
      </c>
      <c r="E23" s="64" t="s">
        <v>11</v>
      </c>
      <c r="F23" s="427"/>
      <c r="G23" s="61" t="s">
        <v>12</v>
      </c>
      <c r="H23" s="63">
        <v>0</v>
      </c>
      <c r="I23" s="61"/>
      <c r="J23" s="62"/>
      <c r="K23" s="163">
        <f t="shared" si="0"/>
        <v>0</v>
      </c>
      <c r="L23" s="62"/>
      <c r="M23" s="451"/>
      <c r="N23" s="451"/>
    </row>
    <row r="24" spans="1:14" ht="84">
      <c r="A24" s="535"/>
      <c r="B24" s="448"/>
      <c r="C24" s="448"/>
      <c r="D24" s="356" t="s">
        <v>111</v>
      </c>
      <c r="E24" s="64" t="s">
        <v>13</v>
      </c>
      <c r="F24" s="427"/>
      <c r="G24" s="61" t="s">
        <v>14</v>
      </c>
      <c r="H24" s="62">
        <v>3</v>
      </c>
      <c r="I24" s="61"/>
      <c r="J24" s="62"/>
      <c r="K24" s="163">
        <f t="shared" si="0"/>
        <v>3</v>
      </c>
      <c r="L24" s="66" t="s">
        <v>15</v>
      </c>
      <c r="M24" s="451"/>
      <c r="N24" s="451"/>
    </row>
    <row r="25" spans="1:14" ht="14">
      <c r="A25" s="535"/>
      <c r="B25" s="448"/>
      <c r="C25" s="448"/>
      <c r="D25" s="356" t="s">
        <v>111</v>
      </c>
      <c r="E25" s="64" t="s">
        <v>16</v>
      </c>
      <c r="F25" s="427"/>
      <c r="G25" s="61" t="s">
        <v>372</v>
      </c>
      <c r="H25" s="63">
        <v>0</v>
      </c>
      <c r="I25" s="61"/>
      <c r="J25" s="62"/>
      <c r="K25" s="163">
        <f t="shared" si="0"/>
        <v>0</v>
      </c>
      <c r="L25" s="62"/>
      <c r="M25" s="451"/>
      <c r="N25" s="451"/>
    </row>
    <row r="26" spans="1:14" ht="14">
      <c r="A26" s="535"/>
      <c r="B26" s="448"/>
      <c r="C26" s="448"/>
      <c r="D26" s="356" t="s">
        <v>111</v>
      </c>
      <c r="E26" s="64" t="s">
        <v>17</v>
      </c>
      <c r="F26" s="427"/>
      <c r="G26" s="61" t="s">
        <v>372</v>
      </c>
      <c r="H26" s="63">
        <v>0</v>
      </c>
      <c r="I26" s="61"/>
      <c r="J26" s="62"/>
      <c r="K26" s="163">
        <f t="shared" si="0"/>
        <v>0</v>
      </c>
      <c r="L26" s="62"/>
      <c r="M26" s="451"/>
      <c r="N26" s="451"/>
    </row>
    <row r="27" spans="1:14" ht="14">
      <c r="A27" s="535"/>
      <c r="B27" s="448"/>
      <c r="C27" s="448"/>
      <c r="D27" s="356" t="s">
        <v>111</v>
      </c>
      <c r="E27" s="64" t="s">
        <v>18</v>
      </c>
      <c r="F27" s="427"/>
      <c r="G27" s="61" t="s">
        <v>372</v>
      </c>
      <c r="H27" s="63">
        <v>0</v>
      </c>
      <c r="I27" s="61"/>
      <c r="J27" s="62"/>
      <c r="K27" s="163">
        <f t="shared" si="0"/>
        <v>0</v>
      </c>
      <c r="L27" s="62"/>
      <c r="M27" s="451"/>
      <c r="N27" s="451"/>
    </row>
    <row r="28" spans="1:14" ht="15" thickBot="1">
      <c r="A28" s="535"/>
      <c r="B28" s="454"/>
      <c r="C28" s="454"/>
      <c r="D28" s="127"/>
      <c r="E28" s="93"/>
      <c r="F28" s="427"/>
      <c r="G28" s="95"/>
      <c r="H28" s="102"/>
      <c r="I28" s="95"/>
      <c r="J28" s="101"/>
      <c r="K28" s="164" t="str">
        <f t="shared" si="0"/>
        <v/>
      </c>
      <c r="L28" s="101"/>
      <c r="M28" s="452"/>
      <c r="N28" s="452"/>
    </row>
    <row r="29" spans="1:14" ht="56">
      <c r="A29" s="535"/>
      <c r="B29" s="458" t="str">
        <f>Summary!B102</f>
        <v>Capability to obtain transformation result and related information (e.g., error log)</v>
      </c>
      <c r="C29" s="458" t="str">
        <f>Summary!A102</f>
        <v>3.2 b)</v>
      </c>
      <c r="D29" s="356" t="s">
        <v>111</v>
      </c>
      <c r="E29" s="64" t="s">
        <v>19</v>
      </c>
      <c r="F29" s="427"/>
      <c r="G29" s="61" t="s">
        <v>20</v>
      </c>
      <c r="H29" s="67">
        <v>1</v>
      </c>
      <c r="I29" s="61"/>
      <c r="J29" s="62"/>
      <c r="K29" s="163">
        <f t="shared" si="0"/>
        <v>1</v>
      </c>
      <c r="L29" s="62"/>
      <c r="M29" s="450">
        <f>SUMIF(D29:D32,"&lt;=5",K29:K32)</f>
        <v>0</v>
      </c>
      <c r="N29" s="450">
        <f>SUM(K29:K32)</f>
        <v>2</v>
      </c>
    </row>
    <row r="30" spans="1:14" ht="28">
      <c r="A30" s="535"/>
      <c r="B30" s="448"/>
      <c r="C30" s="448"/>
      <c r="D30" s="356" t="s">
        <v>339</v>
      </c>
      <c r="E30" s="64" t="s">
        <v>21</v>
      </c>
      <c r="F30" s="427"/>
      <c r="G30" s="61" t="s">
        <v>22</v>
      </c>
      <c r="H30" s="68">
        <v>1</v>
      </c>
      <c r="I30" s="61"/>
      <c r="J30" s="62"/>
      <c r="K30" s="163">
        <f t="shared" si="0"/>
        <v>1</v>
      </c>
      <c r="L30" s="62" t="s">
        <v>667</v>
      </c>
      <c r="M30" s="451"/>
      <c r="N30" s="451"/>
    </row>
    <row r="31" spans="1:14" ht="14">
      <c r="A31" s="535"/>
      <c r="B31" s="448"/>
      <c r="C31" s="448"/>
      <c r="D31" s="356" t="s">
        <v>339</v>
      </c>
      <c r="E31" s="64" t="s">
        <v>23</v>
      </c>
      <c r="F31" s="427"/>
      <c r="G31" s="61" t="s">
        <v>372</v>
      </c>
      <c r="H31" s="63">
        <v>0</v>
      </c>
      <c r="I31" s="61"/>
      <c r="J31" s="62"/>
      <c r="K31" s="163">
        <f t="shared" si="0"/>
        <v>0</v>
      </c>
      <c r="L31" s="62"/>
      <c r="M31" s="451"/>
      <c r="N31" s="451"/>
    </row>
    <row r="32" spans="1:14" ht="15" thickBot="1">
      <c r="A32" s="535"/>
      <c r="B32" s="454"/>
      <c r="C32" s="454"/>
      <c r="D32" s="127"/>
      <c r="E32" s="93"/>
      <c r="F32" s="427"/>
      <c r="G32" s="95"/>
      <c r="H32" s="102"/>
      <c r="I32" s="95"/>
      <c r="J32" s="101"/>
      <c r="K32" s="164" t="str">
        <f t="shared" si="0"/>
        <v/>
      </c>
      <c r="L32" s="101"/>
      <c r="M32" s="452"/>
      <c r="N32" s="452"/>
    </row>
    <row r="33" spans="1:14" ht="45" customHeight="1">
      <c r="A33" s="535"/>
      <c r="B33" s="458" t="str">
        <f>Summary!B105</f>
        <v>Support for potentially required annotation of source model; availability of suitable annotation capabilities in model authoring tools</v>
      </c>
      <c r="C33" s="458" t="str">
        <f>Summary!A105</f>
        <v>3.2 c)</v>
      </c>
      <c r="D33" s="356" t="s">
        <v>339</v>
      </c>
      <c r="E33" s="64" t="s">
        <v>24</v>
      </c>
      <c r="F33" s="427"/>
      <c r="G33" s="61" t="s">
        <v>25</v>
      </c>
      <c r="H33" s="63">
        <v>1</v>
      </c>
      <c r="I33" s="61"/>
      <c r="J33" s="62">
        <v>1</v>
      </c>
      <c r="K33" s="163">
        <f t="shared" si="0"/>
        <v>2</v>
      </c>
      <c r="L33" s="62"/>
      <c r="M33" s="450">
        <f>SUMIF(D33:D36,"&lt;=5",K33:K36)</f>
        <v>0</v>
      </c>
      <c r="N33" s="450">
        <f>SUM(K33:K36)</f>
        <v>10</v>
      </c>
    </row>
    <row r="34" spans="1:14" ht="28">
      <c r="A34" s="535"/>
      <c r="B34" s="448"/>
      <c r="C34" s="448"/>
      <c r="D34" s="356" t="s">
        <v>339</v>
      </c>
      <c r="E34" s="64" t="s">
        <v>26</v>
      </c>
      <c r="F34" s="427"/>
      <c r="G34" s="61" t="s">
        <v>25</v>
      </c>
      <c r="H34" s="63">
        <v>1</v>
      </c>
      <c r="I34" s="61"/>
      <c r="J34" s="62">
        <v>1</v>
      </c>
      <c r="K34" s="163">
        <f t="shared" si="0"/>
        <v>2</v>
      </c>
      <c r="L34" s="62"/>
      <c r="M34" s="451"/>
      <c r="N34" s="451"/>
    </row>
    <row r="35" spans="1:14" ht="46.5" customHeight="1">
      <c r="A35" s="535"/>
      <c r="B35" s="448"/>
      <c r="C35" s="448"/>
      <c r="D35" s="356" t="s">
        <v>339</v>
      </c>
      <c r="E35" s="64" t="s">
        <v>27</v>
      </c>
      <c r="F35" s="427"/>
      <c r="G35" s="61" t="s">
        <v>370</v>
      </c>
      <c r="H35" s="62">
        <v>6</v>
      </c>
      <c r="I35" s="61"/>
      <c r="J35" s="62"/>
      <c r="K35" s="163">
        <f t="shared" si="0"/>
        <v>6</v>
      </c>
      <c r="L35" s="62"/>
      <c r="M35" s="451"/>
      <c r="N35" s="451"/>
    </row>
    <row r="36" spans="1:14" ht="15" thickBot="1">
      <c r="A36" s="535"/>
      <c r="B36" s="454"/>
      <c r="C36" s="454"/>
      <c r="D36" s="127"/>
      <c r="E36" s="93"/>
      <c r="F36" s="427"/>
      <c r="G36" s="95"/>
      <c r="H36" s="101"/>
      <c r="I36" s="95"/>
      <c r="J36" s="101"/>
      <c r="K36" s="164" t="str">
        <f t="shared" si="0"/>
        <v/>
      </c>
      <c r="L36" s="101"/>
      <c r="M36" s="452"/>
      <c r="N36" s="452"/>
    </row>
    <row r="37" spans="1:14" ht="45" customHeight="1">
      <c r="A37" s="535"/>
      <c r="B37" s="458" t="str">
        <f>Summary!B108</f>
        <v>Support of semi-automatic transformation enabling users to interactively guide transformation engine as needed</v>
      </c>
      <c r="C37" s="458" t="str">
        <f>Summary!A108</f>
        <v>3.2 d)</v>
      </c>
      <c r="D37" s="356" t="s">
        <v>338</v>
      </c>
      <c r="E37" s="64" t="s">
        <v>466</v>
      </c>
      <c r="F37" s="427"/>
      <c r="G37" s="61" t="s">
        <v>467</v>
      </c>
      <c r="H37" s="62">
        <v>2</v>
      </c>
      <c r="I37" s="61"/>
      <c r="J37" s="62"/>
      <c r="K37" s="163">
        <f t="shared" si="0"/>
        <v>2</v>
      </c>
      <c r="L37" s="62"/>
      <c r="M37" s="450">
        <f>SUMIF(D37:D40,"&lt;=5",K37:K40)</f>
        <v>0</v>
      </c>
      <c r="N37" s="450">
        <f>SUM(K37:K40)</f>
        <v>4</v>
      </c>
    </row>
    <row r="38" spans="1:14" ht="14">
      <c r="A38" s="535"/>
      <c r="B38" s="448"/>
      <c r="C38" s="448"/>
      <c r="D38" s="356" t="s">
        <v>338</v>
      </c>
      <c r="E38" s="64" t="s">
        <v>468</v>
      </c>
      <c r="F38" s="427"/>
      <c r="G38" s="61" t="s">
        <v>467</v>
      </c>
      <c r="H38" s="62">
        <v>1</v>
      </c>
      <c r="I38" s="61"/>
      <c r="J38" s="62"/>
      <c r="K38" s="163">
        <f t="shared" si="0"/>
        <v>1</v>
      </c>
      <c r="L38" s="62"/>
      <c r="M38" s="451"/>
      <c r="N38" s="451"/>
    </row>
    <row r="39" spans="1:14" ht="31.5" customHeight="1">
      <c r="A39" s="535"/>
      <c r="B39" s="448"/>
      <c r="C39" s="448"/>
      <c r="D39" s="356" t="s">
        <v>338</v>
      </c>
      <c r="E39" s="64" t="s">
        <v>263</v>
      </c>
      <c r="F39" s="427"/>
      <c r="G39" s="61" t="s">
        <v>467</v>
      </c>
      <c r="H39" s="62">
        <v>1</v>
      </c>
      <c r="I39" s="61"/>
      <c r="J39" s="62"/>
      <c r="K39" s="163">
        <f t="shared" si="0"/>
        <v>1</v>
      </c>
      <c r="L39" s="62"/>
      <c r="M39" s="451"/>
      <c r="N39" s="451"/>
    </row>
    <row r="40" spans="1:14" ht="13" thickBot="1">
      <c r="A40" s="536"/>
      <c r="B40" s="454"/>
      <c r="C40" s="454"/>
      <c r="D40" s="31"/>
      <c r="E40" s="31"/>
      <c r="F40" s="438"/>
      <c r="G40" s="114"/>
      <c r="H40" s="31"/>
      <c r="I40" s="31"/>
      <c r="J40" s="31"/>
      <c r="K40" s="164" t="str">
        <f t="shared" si="0"/>
        <v/>
      </c>
      <c r="L40" s="31"/>
      <c r="M40" s="452"/>
      <c r="N40" s="452"/>
    </row>
    <row r="176" spans="2:2" ht="14">
      <c r="B176" s="69"/>
    </row>
  </sheetData>
  <sheetCalcPr fullCalcOnLoad="1"/>
  <mergeCells count="36">
    <mergeCell ref="L1:L3"/>
    <mergeCell ref="M1:M3"/>
    <mergeCell ref="N29:N32"/>
    <mergeCell ref="N4:N17"/>
    <mergeCell ref="A1:E1"/>
    <mergeCell ref="N18:N28"/>
    <mergeCell ref="N1:N3"/>
    <mergeCell ref="M4:M17"/>
    <mergeCell ref="M33:M36"/>
    <mergeCell ref="F1:F3"/>
    <mergeCell ref="F4:F40"/>
    <mergeCell ref="M29:M32"/>
    <mergeCell ref="M18:M28"/>
    <mergeCell ref="M37:M40"/>
    <mergeCell ref="G1:J1"/>
    <mergeCell ref="K1:K3"/>
    <mergeCell ref="I2:J2"/>
    <mergeCell ref="G2:H2"/>
    <mergeCell ref="N37:N40"/>
    <mergeCell ref="N33:N36"/>
    <mergeCell ref="A2:A3"/>
    <mergeCell ref="B2:B3"/>
    <mergeCell ref="E2:E3"/>
    <mergeCell ref="C2:C3"/>
    <mergeCell ref="D2:D3"/>
    <mergeCell ref="A4:A40"/>
    <mergeCell ref="B18:B28"/>
    <mergeCell ref="C18:C28"/>
    <mergeCell ref="C29:C32"/>
    <mergeCell ref="B29:B32"/>
    <mergeCell ref="B33:B36"/>
    <mergeCell ref="C33:C36"/>
    <mergeCell ref="B37:B40"/>
    <mergeCell ref="B4:B17"/>
    <mergeCell ref="C4:C17"/>
    <mergeCell ref="C37:C40"/>
  </mergeCells>
  <phoneticPr fontId="10" type="noConversion"/>
  <conditionalFormatting sqref="A1:AA996">
    <cfRule type="cellIs" dxfId="14" priority="2" operator="equal">
      <formula>"?"</formula>
    </cfRule>
  </conditionalFormatting>
  <conditionalFormatting sqref="D4:D39">
    <cfRule type="cellIs" dxfId="13" priority="1" stopIfTrue="1" operator="equal">
      <formula>"?"</formula>
    </cfRule>
  </conditionalFormatting>
  <pageMargins left="0.7" right="0.7" top="0.75" bottom="0.75" header="0.3" footer="0.3"/>
  <legacyDrawing r:id="rId1"/>
  <extLst>
    <ext xmlns:mx="http://schemas.microsoft.com/office/mac/excel/2008/main" uri="http://schemas.microsoft.com/office/mac/excel/2008/main">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pageSetUpPr autoPageBreaks="0"/>
  </sheetPr>
  <dimension ref="A1:O53"/>
  <sheetViews>
    <sheetView zoomScale="70" zoomScaleNormal="70" zoomScalePageLayoutView="70" workbookViewId="0">
      <pane ySplit="1500" activePane="bottomLeft"/>
      <selection activeCell="M1" sqref="M1:N3"/>
      <selection pane="bottomLeft" activeCell="I52" sqref="I52"/>
    </sheetView>
  </sheetViews>
  <sheetFormatPr baseColWidth="10" defaultColWidth="10.83203125" defaultRowHeight="12"/>
  <cols>
    <col min="2" max="2" width="43.5" customWidth="1"/>
    <col min="3" max="3" width="14.1640625" customWidth="1"/>
    <col min="5" max="5" width="52.83203125" customWidth="1"/>
    <col min="7" max="7" width="44.5" style="22" customWidth="1"/>
    <col min="8" max="8" width="12.1640625" customWidth="1"/>
    <col min="9" max="9" width="36.6640625" style="22" customWidth="1"/>
    <col min="10" max="10" width="12.1640625" customWidth="1"/>
    <col min="13" max="14" width="11.5" customWidth="1"/>
  </cols>
  <sheetData>
    <row r="1" spans="1:15" s="56" customFormat="1" ht="18.75" customHeight="1">
      <c r="A1" s="424" t="s">
        <v>661</v>
      </c>
      <c r="B1" s="424"/>
      <c r="C1" s="424"/>
      <c r="D1" s="424"/>
      <c r="E1" s="424"/>
      <c r="F1" s="424" t="s">
        <v>361</v>
      </c>
      <c r="G1" s="412" t="s">
        <v>362</v>
      </c>
      <c r="H1" s="425"/>
      <c r="I1" s="425"/>
      <c r="J1" s="413"/>
      <c r="K1" s="424" t="s">
        <v>309</v>
      </c>
      <c r="L1" s="424" t="s">
        <v>310</v>
      </c>
      <c r="M1" s="418" t="s">
        <v>348</v>
      </c>
      <c r="N1" s="418" t="s">
        <v>349</v>
      </c>
      <c r="O1" s="55"/>
    </row>
    <row r="2" spans="1:15" s="56" customFormat="1" ht="18" customHeight="1">
      <c r="A2" s="416" t="s">
        <v>311</v>
      </c>
      <c r="B2" s="416" t="s">
        <v>796</v>
      </c>
      <c r="C2" s="416" t="s">
        <v>797</v>
      </c>
      <c r="D2" s="416" t="s">
        <v>798</v>
      </c>
      <c r="E2" s="416" t="s">
        <v>799</v>
      </c>
      <c r="F2" s="416"/>
      <c r="G2" s="412" t="s">
        <v>800</v>
      </c>
      <c r="H2" s="413"/>
      <c r="I2" s="412" t="s">
        <v>298</v>
      </c>
      <c r="J2" s="413"/>
      <c r="K2" s="416"/>
      <c r="L2" s="416"/>
      <c r="M2" s="416"/>
      <c r="N2" s="416"/>
      <c r="O2" s="55"/>
    </row>
    <row r="3" spans="1:15" s="56" customFormat="1" ht="37" thickBot="1">
      <c r="A3" s="417"/>
      <c r="B3" s="417"/>
      <c r="C3" s="417"/>
      <c r="D3" s="417"/>
      <c r="E3" s="417"/>
      <c r="F3" s="419"/>
      <c r="G3" s="154" t="s">
        <v>408</v>
      </c>
      <c r="H3" s="154" t="s">
        <v>409</v>
      </c>
      <c r="I3" s="154" t="s">
        <v>408</v>
      </c>
      <c r="J3" s="154" t="s">
        <v>587</v>
      </c>
      <c r="K3" s="419"/>
      <c r="L3" s="419"/>
      <c r="M3" s="419"/>
      <c r="N3" s="419"/>
      <c r="O3" s="55"/>
    </row>
    <row r="4" spans="1:15" ht="60.75" customHeight="1" thickTop="1">
      <c r="A4" s="491" t="str">
        <f>CONCATENATE(Summary!A79,CHAR(10),Summary!A111)</f>
        <v>D. Flexible Content Support
4. Model to Text (M2T) Transformations</v>
      </c>
      <c r="B4" s="453" t="str">
        <f>Summary!B112</f>
        <v>Support for generation of source code, documentation and test cases from a model</v>
      </c>
      <c r="C4" s="453" t="str">
        <f>Summary!A112</f>
        <v>4.1 + E-Doc-1</v>
      </c>
      <c r="D4" s="354" t="s">
        <v>111</v>
      </c>
      <c r="E4" s="119" t="s">
        <v>662</v>
      </c>
      <c r="F4" s="426" t="s">
        <v>536</v>
      </c>
      <c r="G4" s="58" t="s">
        <v>372</v>
      </c>
      <c r="H4" s="75">
        <v>0</v>
      </c>
      <c r="I4" s="58" t="s">
        <v>537</v>
      </c>
      <c r="J4" s="75">
        <v>1</v>
      </c>
      <c r="K4" s="174">
        <f t="shared" ref="K4:K38" si="0">IF(E4="", "", IF(OR(H4="", H4="?", J4="?"), "?", H4+J4))</f>
        <v>1</v>
      </c>
      <c r="L4" s="25"/>
      <c r="M4" s="460">
        <f>SUMIF(D4:D32,"&lt;=5",K4:K32)</f>
        <v>0</v>
      </c>
      <c r="N4" s="460">
        <f>SUM(K4:K32)</f>
        <v>12</v>
      </c>
    </row>
    <row r="5" spans="1:15" ht="14">
      <c r="A5" s="535"/>
      <c r="B5" s="448"/>
      <c r="C5" s="448"/>
      <c r="D5" s="355" t="s">
        <v>338</v>
      </c>
      <c r="E5" s="120" t="s">
        <v>45</v>
      </c>
      <c r="F5" s="427"/>
      <c r="G5" s="61" t="s">
        <v>370</v>
      </c>
      <c r="H5" s="80">
        <v>1</v>
      </c>
      <c r="I5" s="61" t="s">
        <v>370</v>
      </c>
      <c r="J5" s="80">
        <v>0</v>
      </c>
      <c r="K5" s="163">
        <f t="shared" si="0"/>
        <v>1</v>
      </c>
      <c r="L5" s="20"/>
      <c r="M5" s="451"/>
      <c r="N5" s="451"/>
    </row>
    <row r="6" spans="1:15" ht="14">
      <c r="A6" s="535"/>
      <c r="B6" s="448"/>
      <c r="C6" s="448"/>
      <c r="D6" s="355" t="s">
        <v>339</v>
      </c>
      <c r="E6" s="120" t="s">
        <v>493</v>
      </c>
      <c r="F6" s="427"/>
      <c r="G6" s="61" t="s">
        <v>372</v>
      </c>
      <c r="H6" s="80">
        <v>0</v>
      </c>
      <c r="I6" s="61" t="s">
        <v>370</v>
      </c>
      <c r="J6" s="80">
        <v>0</v>
      </c>
      <c r="K6" s="163">
        <f t="shared" si="0"/>
        <v>0</v>
      </c>
      <c r="L6" s="20"/>
      <c r="M6" s="451"/>
      <c r="N6" s="451"/>
    </row>
    <row r="7" spans="1:15" ht="70">
      <c r="A7" s="535"/>
      <c r="B7" s="448"/>
      <c r="C7" s="448"/>
      <c r="D7" s="356" t="s">
        <v>111</v>
      </c>
      <c r="E7" s="120" t="s">
        <v>494</v>
      </c>
      <c r="F7" s="427"/>
      <c r="G7" s="61" t="s">
        <v>538</v>
      </c>
      <c r="H7" s="80">
        <v>1</v>
      </c>
      <c r="I7" s="61" t="s">
        <v>487</v>
      </c>
      <c r="J7" s="83">
        <v>1</v>
      </c>
      <c r="K7" s="163">
        <f t="shared" si="0"/>
        <v>2</v>
      </c>
      <c r="L7" s="20"/>
      <c r="M7" s="451"/>
      <c r="N7" s="451"/>
    </row>
    <row r="8" spans="1:15" ht="14">
      <c r="A8" s="535"/>
      <c r="B8" s="448"/>
      <c r="C8" s="448"/>
      <c r="D8" s="356" t="s">
        <v>111</v>
      </c>
      <c r="E8" s="120" t="s">
        <v>290</v>
      </c>
      <c r="F8" s="427"/>
      <c r="G8" s="61" t="s">
        <v>372</v>
      </c>
      <c r="H8" s="80">
        <v>0</v>
      </c>
      <c r="I8" s="61" t="s">
        <v>372</v>
      </c>
      <c r="J8" s="80">
        <v>0</v>
      </c>
      <c r="K8" s="163">
        <f t="shared" si="0"/>
        <v>0</v>
      </c>
      <c r="L8" s="122"/>
      <c r="M8" s="451"/>
      <c r="N8" s="451"/>
    </row>
    <row r="9" spans="1:15" ht="56">
      <c r="A9" s="535"/>
      <c r="B9" s="448"/>
      <c r="C9" s="448"/>
      <c r="D9" s="356" t="s">
        <v>339</v>
      </c>
      <c r="E9" s="120" t="s">
        <v>292</v>
      </c>
      <c r="F9" s="427"/>
      <c r="G9" s="61" t="s">
        <v>372</v>
      </c>
      <c r="H9" s="80">
        <v>0</v>
      </c>
      <c r="I9" s="61" t="s">
        <v>488</v>
      </c>
      <c r="J9" s="80">
        <v>1</v>
      </c>
      <c r="K9" s="163">
        <f t="shared" si="0"/>
        <v>1</v>
      </c>
      <c r="L9" s="20"/>
      <c r="M9" s="451"/>
      <c r="N9" s="451"/>
    </row>
    <row r="10" spans="1:15" ht="14">
      <c r="A10" s="535"/>
      <c r="B10" s="448"/>
      <c r="C10" s="448"/>
      <c r="D10" s="356" t="s">
        <v>338</v>
      </c>
      <c r="E10" s="120" t="s">
        <v>673</v>
      </c>
      <c r="F10" s="427"/>
      <c r="G10" s="61" t="s">
        <v>370</v>
      </c>
      <c r="H10" s="80">
        <v>1</v>
      </c>
      <c r="I10" s="61" t="s">
        <v>370</v>
      </c>
      <c r="J10" s="80">
        <v>0</v>
      </c>
      <c r="K10" s="163">
        <f t="shared" si="0"/>
        <v>1</v>
      </c>
      <c r="L10" s="122"/>
      <c r="M10" s="451"/>
      <c r="N10" s="451"/>
    </row>
    <row r="11" spans="1:15" ht="14">
      <c r="A11" s="535"/>
      <c r="B11" s="448"/>
      <c r="C11" s="448"/>
      <c r="D11" s="356" t="s">
        <v>111</v>
      </c>
      <c r="E11" s="120" t="s">
        <v>674</v>
      </c>
      <c r="F11" s="427"/>
      <c r="G11" s="61" t="s">
        <v>372</v>
      </c>
      <c r="H11" s="80">
        <v>0</v>
      </c>
      <c r="I11" s="61" t="s">
        <v>489</v>
      </c>
      <c r="J11" s="80">
        <v>0</v>
      </c>
      <c r="K11" s="163">
        <f t="shared" si="0"/>
        <v>0</v>
      </c>
      <c r="L11" s="20"/>
      <c r="M11" s="451"/>
      <c r="N11" s="451"/>
    </row>
    <row r="12" spans="1:15" ht="14">
      <c r="A12" s="535"/>
      <c r="B12" s="448"/>
      <c r="C12" s="448"/>
      <c r="D12" s="356" t="s">
        <v>111</v>
      </c>
      <c r="E12" s="120" t="s">
        <v>499</v>
      </c>
      <c r="F12" s="427"/>
      <c r="G12" s="61" t="s">
        <v>372</v>
      </c>
      <c r="H12" s="80">
        <v>0</v>
      </c>
      <c r="I12" s="61" t="s">
        <v>372</v>
      </c>
      <c r="J12" s="80">
        <v>0</v>
      </c>
      <c r="K12" s="163">
        <f t="shared" si="0"/>
        <v>0</v>
      </c>
      <c r="L12" s="20"/>
      <c r="M12" s="451"/>
      <c r="N12" s="451"/>
    </row>
    <row r="13" spans="1:15" ht="14">
      <c r="A13" s="535"/>
      <c r="B13" s="448"/>
      <c r="C13" s="448"/>
      <c r="D13" s="356" t="s">
        <v>111</v>
      </c>
      <c r="E13" s="120" t="s">
        <v>500</v>
      </c>
      <c r="F13" s="427"/>
      <c r="G13" s="61" t="s">
        <v>372</v>
      </c>
      <c r="H13" s="80">
        <v>0</v>
      </c>
      <c r="I13" s="61" t="s">
        <v>372</v>
      </c>
      <c r="J13" s="80">
        <v>0</v>
      </c>
      <c r="K13" s="163">
        <f t="shared" si="0"/>
        <v>0</v>
      </c>
      <c r="L13" s="20"/>
      <c r="M13" s="451"/>
      <c r="N13" s="451"/>
    </row>
    <row r="14" spans="1:15" ht="14">
      <c r="A14" s="535"/>
      <c r="B14" s="448"/>
      <c r="C14" s="448"/>
      <c r="D14" s="356" t="s">
        <v>111</v>
      </c>
      <c r="E14" s="120" t="s">
        <v>501</v>
      </c>
      <c r="F14" s="427"/>
      <c r="G14" s="61" t="s">
        <v>372</v>
      </c>
      <c r="H14" s="80">
        <v>0</v>
      </c>
      <c r="I14" s="61" t="s">
        <v>372</v>
      </c>
      <c r="J14" s="80">
        <v>0</v>
      </c>
      <c r="K14" s="163">
        <f t="shared" si="0"/>
        <v>0</v>
      </c>
      <c r="L14" s="20"/>
      <c r="M14" s="451"/>
      <c r="N14" s="451"/>
    </row>
    <row r="15" spans="1:15" ht="14">
      <c r="A15" s="535"/>
      <c r="B15" s="448"/>
      <c r="C15" s="448"/>
      <c r="D15" s="356" t="s">
        <v>339</v>
      </c>
      <c r="E15" s="120" t="s">
        <v>490</v>
      </c>
      <c r="F15" s="427"/>
      <c r="G15" s="61" t="s">
        <v>491</v>
      </c>
      <c r="H15" s="80">
        <v>0</v>
      </c>
      <c r="I15" s="61" t="s">
        <v>372</v>
      </c>
      <c r="J15" s="80">
        <v>0</v>
      </c>
      <c r="K15" s="163">
        <f t="shared" si="0"/>
        <v>0</v>
      </c>
      <c r="L15" s="20"/>
      <c r="M15" s="451"/>
      <c r="N15" s="451"/>
    </row>
    <row r="16" spans="1:15" ht="14">
      <c r="A16" s="535"/>
      <c r="B16" s="448"/>
      <c r="C16" s="448"/>
      <c r="D16" s="356" t="s">
        <v>339</v>
      </c>
      <c r="E16" s="120" t="s">
        <v>504</v>
      </c>
      <c r="F16" s="427"/>
      <c r="G16" s="61" t="s">
        <v>370</v>
      </c>
      <c r="H16" s="80">
        <v>5</v>
      </c>
      <c r="I16" s="61" t="s">
        <v>370</v>
      </c>
      <c r="J16" s="80">
        <v>0</v>
      </c>
      <c r="K16" s="163">
        <f t="shared" si="0"/>
        <v>5</v>
      </c>
      <c r="L16" s="20"/>
      <c r="M16" s="451"/>
      <c r="N16" s="451"/>
    </row>
    <row r="17" spans="1:14" ht="56">
      <c r="A17" s="535"/>
      <c r="B17" s="448"/>
      <c r="C17" s="448"/>
      <c r="D17" s="356" t="s">
        <v>111</v>
      </c>
      <c r="E17" s="129" t="s">
        <v>531</v>
      </c>
      <c r="F17" s="427"/>
      <c r="G17" s="144" t="s">
        <v>289</v>
      </c>
      <c r="H17" s="83">
        <v>0</v>
      </c>
      <c r="I17" s="144" t="s">
        <v>293</v>
      </c>
      <c r="J17" s="83">
        <v>1</v>
      </c>
      <c r="K17" s="163">
        <f t="shared" si="0"/>
        <v>1</v>
      </c>
      <c r="L17" s="20"/>
      <c r="M17" s="451"/>
      <c r="N17" s="451"/>
    </row>
    <row r="18" spans="1:14" ht="14">
      <c r="A18" s="535"/>
      <c r="B18" s="448"/>
      <c r="C18" s="448"/>
      <c r="D18" s="356" t="s">
        <v>339</v>
      </c>
      <c r="E18" s="129" t="s">
        <v>533</v>
      </c>
      <c r="F18" s="427"/>
      <c r="G18" s="144" t="s">
        <v>372</v>
      </c>
      <c r="H18" s="83">
        <v>0</v>
      </c>
      <c r="I18" s="144" t="s">
        <v>372</v>
      </c>
      <c r="J18" s="83">
        <v>0</v>
      </c>
      <c r="K18" s="163">
        <f t="shared" si="0"/>
        <v>0</v>
      </c>
      <c r="L18" s="20"/>
      <c r="M18" s="451"/>
      <c r="N18" s="451"/>
    </row>
    <row r="19" spans="1:14" ht="28">
      <c r="A19" s="535"/>
      <c r="B19" s="448"/>
      <c r="C19" s="448"/>
      <c r="D19" s="356" t="s">
        <v>338</v>
      </c>
      <c r="E19" s="129" t="s">
        <v>534</v>
      </c>
      <c r="F19" s="427"/>
      <c r="G19" s="144" t="s">
        <v>294</v>
      </c>
      <c r="H19" s="83">
        <v>0</v>
      </c>
      <c r="I19" s="144" t="s">
        <v>295</v>
      </c>
      <c r="J19" s="83">
        <v>0</v>
      </c>
      <c r="K19" s="163">
        <f t="shared" si="0"/>
        <v>0</v>
      </c>
      <c r="L19" s="20"/>
      <c r="M19" s="451"/>
      <c r="N19" s="451"/>
    </row>
    <row r="20" spans="1:14" ht="14">
      <c r="A20" s="535"/>
      <c r="B20" s="448"/>
      <c r="C20" s="448"/>
      <c r="D20" s="356" t="s">
        <v>111</v>
      </c>
      <c r="E20" s="121" t="s">
        <v>505</v>
      </c>
      <c r="F20" s="427"/>
      <c r="G20" s="61" t="s">
        <v>372</v>
      </c>
      <c r="H20" s="80">
        <v>0</v>
      </c>
      <c r="I20" s="61" t="s">
        <v>372</v>
      </c>
      <c r="J20" s="80">
        <v>0</v>
      </c>
      <c r="K20" s="163">
        <f t="shared" si="0"/>
        <v>0</v>
      </c>
      <c r="L20" s="20"/>
      <c r="M20" s="451"/>
      <c r="N20" s="451"/>
    </row>
    <row r="21" spans="1:14" ht="14">
      <c r="A21" s="535"/>
      <c r="B21" s="448"/>
      <c r="C21" s="448"/>
      <c r="D21" s="356"/>
      <c r="E21" s="121" t="s">
        <v>506</v>
      </c>
      <c r="F21" s="427"/>
      <c r="G21" s="61" t="s">
        <v>507</v>
      </c>
      <c r="H21" s="80">
        <v>0</v>
      </c>
      <c r="I21" s="61" t="s">
        <v>507</v>
      </c>
      <c r="J21" s="80">
        <v>0</v>
      </c>
      <c r="K21" s="163">
        <f t="shared" si="0"/>
        <v>0</v>
      </c>
      <c r="L21" s="20"/>
      <c r="M21" s="451"/>
      <c r="N21" s="451"/>
    </row>
    <row r="22" spans="1:14" ht="14">
      <c r="A22" s="535"/>
      <c r="B22" s="448"/>
      <c r="C22" s="448"/>
      <c r="D22" s="356"/>
      <c r="E22" s="121" t="s">
        <v>508</v>
      </c>
      <c r="F22" s="427"/>
      <c r="G22" s="61" t="s">
        <v>507</v>
      </c>
      <c r="H22" s="80">
        <v>0</v>
      </c>
      <c r="I22" s="61" t="s">
        <v>507</v>
      </c>
      <c r="J22" s="80">
        <v>0</v>
      </c>
      <c r="K22" s="163">
        <f t="shared" si="0"/>
        <v>0</v>
      </c>
      <c r="L22" s="20"/>
      <c r="M22" s="451"/>
      <c r="N22" s="451"/>
    </row>
    <row r="23" spans="1:14" ht="14">
      <c r="A23" s="535"/>
      <c r="B23" s="448"/>
      <c r="C23" s="448"/>
      <c r="D23" s="356"/>
      <c r="E23" s="121" t="s">
        <v>509</v>
      </c>
      <c r="F23" s="427"/>
      <c r="G23" s="61" t="s">
        <v>507</v>
      </c>
      <c r="H23" s="80">
        <v>0</v>
      </c>
      <c r="I23" s="61" t="s">
        <v>507</v>
      </c>
      <c r="J23" s="80">
        <v>0</v>
      </c>
      <c r="K23" s="163">
        <f t="shared" si="0"/>
        <v>0</v>
      </c>
      <c r="L23" s="20"/>
      <c r="M23" s="451"/>
      <c r="N23" s="451"/>
    </row>
    <row r="24" spans="1:14" ht="14">
      <c r="A24" s="535"/>
      <c r="B24" s="448"/>
      <c r="C24" s="448"/>
      <c r="D24" s="356" t="s">
        <v>111</v>
      </c>
      <c r="E24" s="121" t="s">
        <v>510</v>
      </c>
      <c r="F24" s="427"/>
      <c r="G24" s="61" t="s">
        <v>372</v>
      </c>
      <c r="H24" s="80">
        <v>0</v>
      </c>
      <c r="I24" s="61" t="s">
        <v>372</v>
      </c>
      <c r="J24" s="80">
        <v>0</v>
      </c>
      <c r="K24" s="163">
        <f t="shared" si="0"/>
        <v>0</v>
      </c>
      <c r="L24" s="20"/>
      <c r="M24" s="451"/>
      <c r="N24" s="451"/>
    </row>
    <row r="25" spans="1:14" ht="14">
      <c r="A25" s="535"/>
      <c r="B25" s="448"/>
      <c r="C25" s="448"/>
      <c r="D25" s="356" t="s">
        <v>111</v>
      </c>
      <c r="E25" s="121" t="s">
        <v>511</v>
      </c>
      <c r="F25" s="427"/>
      <c r="G25" s="61" t="s">
        <v>372</v>
      </c>
      <c r="H25" s="80">
        <v>0</v>
      </c>
      <c r="I25" s="61" t="s">
        <v>372</v>
      </c>
      <c r="J25" s="80">
        <v>0</v>
      </c>
      <c r="K25" s="163">
        <f t="shared" si="0"/>
        <v>0</v>
      </c>
      <c r="L25" s="20"/>
      <c r="M25" s="451"/>
      <c r="N25" s="451"/>
    </row>
    <row r="26" spans="1:14" ht="14">
      <c r="A26" s="535"/>
      <c r="B26" s="448"/>
      <c r="C26" s="448"/>
      <c r="D26" s="356" t="s">
        <v>111</v>
      </c>
      <c r="E26" s="121" t="s">
        <v>512</v>
      </c>
      <c r="F26" s="427"/>
      <c r="G26" s="61" t="s">
        <v>372</v>
      </c>
      <c r="H26" s="80">
        <v>0</v>
      </c>
      <c r="I26" s="61" t="s">
        <v>372</v>
      </c>
      <c r="J26" s="80">
        <v>0</v>
      </c>
      <c r="K26" s="163">
        <f t="shared" si="0"/>
        <v>0</v>
      </c>
      <c r="L26" s="20"/>
      <c r="M26" s="451"/>
      <c r="N26" s="451"/>
    </row>
    <row r="27" spans="1:14" ht="14">
      <c r="A27" s="535"/>
      <c r="B27" s="448"/>
      <c r="C27" s="448"/>
      <c r="D27" s="356" t="s">
        <v>111</v>
      </c>
      <c r="E27" s="121" t="s">
        <v>513</v>
      </c>
      <c r="F27" s="427"/>
      <c r="G27" s="61" t="s">
        <v>372</v>
      </c>
      <c r="H27" s="80">
        <v>0</v>
      </c>
      <c r="I27" s="61" t="s">
        <v>372</v>
      </c>
      <c r="J27" s="80">
        <v>0</v>
      </c>
      <c r="K27" s="163">
        <f t="shared" si="0"/>
        <v>0</v>
      </c>
      <c r="L27" s="20"/>
      <c r="M27" s="451"/>
      <c r="N27" s="451"/>
    </row>
    <row r="28" spans="1:14" ht="14">
      <c r="A28" s="535"/>
      <c r="B28" s="448"/>
      <c r="C28" s="448"/>
      <c r="D28" s="356" t="s">
        <v>111</v>
      </c>
      <c r="E28" s="121" t="s">
        <v>514</v>
      </c>
      <c r="F28" s="427"/>
      <c r="G28" s="61" t="s">
        <v>372</v>
      </c>
      <c r="H28" s="80">
        <v>0</v>
      </c>
      <c r="I28" s="61" t="s">
        <v>372</v>
      </c>
      <c r="J28" s="80">
        <v>0</v>
      </c>
      <c r="K28" s="163">
        <f t="shared" si="0"/>
        <v>0</v>
      </c>
      <c r="L28" s="20"/>
      <c r="M28" s="451"/>
      <c r="N28" s="451"/>
    </row>
    <row r="29" spans="1:14" ht="14">
      <c r="A29" s="535"/>
      <c r="B29" s="448"/>
      <c r="C29" s="448"/>
      <c r="D29" s="356" t="s">
        <v>111</v>
      </c>
      <c r="E29" s="121" t="s">
        <v>515</v>
      </c>
      <c r="F29" s="427"/>
      <c r="G29" s="61" t="s">
        <v>372</v>
      </c>
      <c r="H29" s="80">
        <v>0</v>
      </c>
      <c r="I29" s="61" t="s">
        <v>372</v>
      </c>
      <c r="J29" s="80">
        <v>0</v>
      </c>
      <c r="K29" s="163">
        <f t="shared" si="0"/>
        <v>0</v>
      </c>
      <c r="L29" s="20"/>
      <c r="M29" s="451"/>
      <c r="N29" s="451"/>
    </row>
    <row r="30" spans="1:14" ht="14">
      <c r="A30" s="535"/>
      <c r="B30" s="448"/>
      <c r="C30" s="448"/>
      <c r="D30" s="356" t="s">
        <v>111</v>
      </c>
      <c r="E30" s="121" t="s">
        <v>516</v>
      </c>
      <c r="F30" s="427"/>
      <c r="G30" s="61" t="s">
        <v>372</v>
      </c>
      <c r="H30" s="80">
        <v>0</v>
      </c>
      <c r="I30" s="61" t="s">
        <v>372</v>
      </c>
      <c r="J30" s="80">
        <v>0</v>
      </c>
      <c r="K30" s="163">
        <f t="shared" si="0"/>
        <v>0</v>
      </c>
      <c r="L30" s="20"/>
      <c r="M30" s="451"/>
      <c r="N30" s="451"/>
    </row>
    <row r="31" spans="1:14" ht="14">
      <c r="A31" s="535"/>
      <c r="B31" s="448"/>
      <c r="C31" s="448"/>
      <c r="D31" s="356" t="s">
        <v>111</v>
      </c>
      <c r="E31" s="121" t="s">
        <v>517</v>
      </c>
      <c r="F31" s="427"/>
      <c r="G31" s="61" t="s">
        <v>372</v>
      </c>
      <c r="H31" s="80">
        <v>0</v>
      </c>
      <c r="I31" s="61" t="s">
        <v>372</v>
      </c>
      <c r="J31" s="80">
        <v>0</v>
      </c>
      <c r="K31" s="163">
        <f t="shared" si="0"/>
        <v>0</v>
      </c>
      <c r="L31" s="20"/>
      <c r="M31" s="451"/>
      <c r="N31" s="451"/>
    </row>
    <row r="32" spans="1:14" ht="13" thickBot="1">
      <c r="A32" s="535"/>
      <c r="B32" s="454"/>
      <c r="C32" s="454"/>
      <c r="D32" s="127"/>
      <c r="E32" s="31"/>
      <c r="F32" s="427"/>
      <c r="G32" s="31"/>
      <c r="H32" s="31"/>
      <c r="I32" s="31"/>
      <c r="J32" s="31"/>
      <c r="K32" s="164" t="str">
        <f t="shared" si="0"/>
        <v/>
      </c>
      <c r="L32" s="31"/>
      <c r="M32" s="452"/>
      <c r="N32" s="452"/>
    </row>
    <row r="33" spans="1:14" ht="14">
      <c r="A33" s="535"/>
      <c r="B33" s="448" t="str">
        <f>Summary!B115</f>
        <v>Ability to select and apply appropriate generation template to one or several models</v>
      </c>
      <c r="C33" s="451" t="str">
        <f>Summary!A115</f>
        <v>4.2 (proposed)</v>
      </c>
      <c r="D33" s="356" t="s">
        <v>111</v>
      </c>
      <c r="E33" s="129" t="s">
        <v>286</v>
      </c>
      <c r="F33" s="427"/>
      <c r="G33" s="61" t="s">
        <v>372</v>
      </c>
      <c r="H33" s="80">
        <v>0</v>
      </c>
      <c r="I33" s="61" t="s">
        <v>370</v>
      </c>
      <c r="J33" s="80">
        <v>1</v>
      </c>
      <c r="K33" s="163">
        <f t="shared" si="0"/>
        <v>1</v>
      </c>
      <c r="L33" s="20"/>
      <c r="M33" s="451">
        <f>SUMIF(D33:D43,"&lt;=5",K33:K43)</f>
        <v>0</v>
      </c>
      <c r="N33" s="451">
        <f>SUM(K33:K43)</f>
        <v>8</v>
      </c>
    </row>
    <row r="34" spans="1:14" ht="14">
      <c r="A34" s="535"/>
      <c r="B34" s="448"/>
      <c r="C34" s="451"/>
      <c r="D34" s="356" t="s">
        <v>338</v>
      </c>
      <c r="E34" s="129" t="s">
        <v>463</v>
      </c>
      <c r="F34" s="427"/>
      <c r="G34" s="61" t="s">
        <v>370</v>
      </c>
      <c r="H34" s="80">
        <v>1</v>
      </c>
      <c r="I34" s="61" t="s">
        <v>370</v>
      </c>
      <c r="J34" s="80">
        <v>0</v>
      </c>
      <c r="K34" s="163">
        <f t="shared" si="0"/>
        <v>1</v>
      </c>
      <c r="L34" s="20"/>
      <c r="M34" s="451"/>
      <c r="N34" s="451"/>
    </row>
    <row r="35" spans="1:14" ht="14">
      <c r="A35" s="535"/>
      <c r="B35" s="448"/>
      <c r="C35" s="451"/>
      <c r="D35" s="356" t="s">
        <v>338</v>
      </c>
      <c r="E35" s="129" t="s">
        <v>465</v>
      </c>
      <c r="F35" s="427"/>
      <c r="G35" s="61" t="s">
        <v>370</v>
      </c>
      <c r="H35" s="80">
        <v>0</v>
      </c>
      <c r="I35" s="61" t="s">
        <v>370</v>
      </c>
      <c r="J35" s="80">
        <v>0</v>
      </c>
      <c r="K35" s="163">
        <f t="shared" si="0"/>
        <v>0</v>
      </c>
      <c r="L35" s="20"/>
      <c r="M35" s="451"/>
      <c r="N35" s="451"/>
    </row>
    <row r="36" spans="1:14" ht="24">
      <c r="A36" s="535"/>
      <c r="B36" s="448"/>
      <c r="C36" s="451"/>
      <c r="D36" s="356" t="s">
        <v>111</v>
      </c>
      <c r="E36" s="130" t="s">
        <v>287</v>
      </c>
      <c r="F36" s="427"/>
      <c r="G36" s="61" t="s">
        <v>372</v>
      </c>
      <c r="H36" s="80">
        <v>0</v>
      </c>
      <c r="I36" s="61" t="s">
        <v>370</v>
      </c>
      <c r="J36" s="80">
        <v>0</v>
      </c>
      <c r="K36" s="163">
        <f t="shared" si="0"/>
        <v>0</v>
      </c>
      <c r="L36" s="20"/>
      <c r="M36" s="451"/>
      <c r="N36" s="451"/>
    </row>
    <row r="37" spans="1:14" ht="24">
      <c r="A37" s="535"/>
      <c r="B37" s="448"/>
      <c r="C37" s="451"/>
      <c r="D37" s="356" t="s">
        <v>111</v>
      </c>
      <c r="E37" s="130" t="s">
        <v>260</v>
      </c>
      <c r="F37" s="427"/>
      <c r="G37" s="61" t="s">
        <v>370</v>
      </c>
      <c r="H37" s="80">
        <v>1</v>
      </c>
      <c r="I37" s="61" t="s">
        <v>507</v>
      </c>
      <c r="J37" s="80">
        <v>0</v>
      </c>
      <c r="K37" s="163">
        <f t="shared" si="0"/>
        <v>1</v>
      </c>
      <c r="L37" s="20"/>
      <c r="M37" s="451"/>
      <c r="N37" s="451"/>
    </row>
    <row r="38" spans="1:14" ht="14">
      <c r="A38" s="535"/>
      <c r="B38" s="448"/>
      <c r="C38" s="451"/>
      <c r="D38" s="356" t="s">
        <v>339</v>
      </c>
      <c r="E38" s="129" t="s">
        <v>288</v>
      </c>
      <c r="F38" s="427"/>
      <c r="G38" s="61" t="s">
        <v>372</v>
      </c>
      <c r="H38" s="80">
        <v>0</v>
      </c>
      <c r="I38" s="61" t="s">
        <v>372</v>
      </c>
      <c r="J38" s="80">
        <v>0</v>
      </c>
      <c r="K38" s="163">
        <f t="shared" si="0"/>
        <v>0</v>
      </c>
      <c r="L38" s="20"/>
      <c r="M38" s="451"/>
      <c r="N38" s="451"/>
    </row>
    <row r="39" spans="1:14" ht="42">
      <c r="A39" s="535"/>
      <c r="B39" s="448"/>
      <c r="C39" s="451"/>
      <c r="D39" s="356" t="s">
        <v>111</v>
      </c>
      <c r="E39" s="129" t="s">
        <v>13</v>
      </c>
      <c r="F39" s="427"/>
      <c r="G39" s="77" t="s">
        <v>482</v>
      </c>
      <c r="H39" s="80">
        <v>3</v>
      </c>
      <c r="I39" s="61" t="s">
        <v>372</v>
      </c>
      <c r="J39" s="80">
        <v>0</v>
      </c>
      <c r="K39" s="163">
        <f t="shared" ref="K39:K53" si="1">IF(E39="", "", IF(OR(H39="", H39="?", J39="?"), "?", H39+J39))</f>
        <v>3</v>
      </c>
      <c r="L39" s="36" t="s">
        <v>15</v>
      </c>
      <c r="M39" s="451"/>
      <c r="N39" s="451"/>
    </row>
    <row r="40" spans="1:14" ht="14">
      <c r="A40" s="535"/>
      <c r="B40" s="448"/>
      <c r="C40" s="451"/>
      <c r="D40" s="356" t="s">
        <v>111</v>
      </c>
      <c r="E40" s="129" t="s">
        <v>528</v>
      </c>
      <c r="F40" s="427"/>
      <c r="G40" s="61" t="s">
        <v>370</v>
      </c>
      <c r="H40" s="80">
        <v>1</v>
      </c>
      <c r="I40" s="61" t="s">
        <v>370</v>
      </c>
      <c r="J40" s="80">
        <v>1</v>
      </c>
      <c r="K40" s="163">
        <f t="shared" si="1"/>
        <v>2</v>
      </c>
      <c r="L40" s="20"/>
      <c r="M40" s="451"/>
      <c r="N40" s="451"/>
    </row>
    <row r="41" spans="1:14" ht="14">
      <c r="A41" s="535"/>
      <c r="B41" s="448"/>
      <c r="C41" s="451"/>
      <c r="D41" s="356" t="s">
        <v>111</v>
      </c>
      <c r="E41" s="129" t="s">
        <v>529</v>
      </c>
      <c r="F41" s="427"/>
      <c r="G41" s="61" t="s">
        <v>370</v>
      </c>
      <c r="H41" s="80">
        <v>0</v>
      </c>
      <c r="I41" s="61" t="s">
        <v>370</v>
      </c>
      <c r="J41" s="80">
        <v>0</v>
      </c>
      <c r="K41" s="163">
        <f t="shared" si="1"/>
        <v>0</v>
      </c>
      <c r="L41" s="20"/>
      <c r="M41" s="451"/>
      <c r="N41" s="451"/>
    </row>
    <row r="42" spans="1:14" ht="14">
      <c r="A42" s="535"/>
      <c r="B42" s="448"/>
      <c r="C42" s="451"/>
      <c r="D42" s="356" t="s">
        <v>111</v>
      </c>
      <c r="E42" s="129" t="s">
        <v>530</v>
      </c>
      <c r="F42" s="427"/>
      <c r="G42" s="61" t="s">
        <v>372</v>
      </c>
      <c r="H42" s="80">
        <v>0</v>
      </c>
      <c r="I42" s="61" t="s">
        <v>372</v>
      </c>
      <c r="J42" s="80">
        <v>0</v>
      </c>
      <c r="K42" s="163">
        <f t="shared" si="1"/>
        <v>0</v>
      </c>
      <c r="L42" s="20"/>
      <c r="M42" s="451"/>
      <c r="N42" s="451"/>
    </row>
    <row r="43" spans="1:14" ht="13" thickBot="1">
      <c r="A43" s="535"/>
      <c r="B43" s="454"/>
      <c r="C43" s="452"/>
      <c r="D43" s="127"/>
      <c r="E43" s="31"/>
      <c r="F43" s="427"/>
      <c r="G43" s="31"/>
      <c r="H43" s="31"/>
      <c r="I43" s="31"/>
      <c r="J43" s="31"/>
      <c r="K43" s="164" t="str">
        <f t="shared" si="1"/>
        <v/>
      </c>
      <c r="L43" s="31"/>
      <c r="M43" s="452"/>
      <c r="N43" s="452"/>
    </row>
    <row r="44" spans="1:14" ht="30" customHeight="1">
      <c r="A44" s="535"/>
      <c r="B44" s="458" t="str">
        <f>Summary!B118</f>
        <v>Open, modifiable, and extensible code generation specifications</v>
      </c>
      <c r="C44" s="458" t="str">
        <f>Summary!A118</f>
        <v>E-CdGen-1</v>
      </c>
      <c r="D44" s="256"/>
      <c r="E44" s="133" t="s">
        <v>424</v>
      </c>
      <c r="F44" s="427"/>
      <c r="G44" s="131" t="s">
        <v>372</v>
      </c>
      <c r="H44" s="132">
        <v>0</v>
      </c>
      <c r="I44" s="131" t="s">
        <v>372</v>
      </c>
      <c r="J44" s="132">
        <v>0</v>
      </c>
      <c r="K44" s="162">
        <f t="shared" si="1"/>
        <v>0</v>
      </c>
      <c r="L44" s="34"/>
      <c r="M44" s="450">
        <f>SUMIF(D44:D45,"&lt;=5",K44:K45)</f>
        <v>0</v>
      </c>
      <c r="N44" s="450">
        <f>SUM(K44:K45)</f>
        <v>0</v>
      </c>
    </row>
    <row r="45" spans="1:14" ht="15" thickBot="1">
      <c r="A45" s="535"/>
      <c r="B45" s="454"/>
      <c r="C45" s="454"/>
      <c r="D45" s="127"/>
      <c r="E45" s="134"/>
      <c r="F45" s="427"/>
      <c r="G45" s="95"/>
      <c r="H45" s="96"/>
      <c r="I45" s="95"/>
      <c r="J45" s="96"/>
      <c r="K45" s="164" t="str">
        <f t="shared" si="1"/>
        <v/>
      </c>
      <c r="L45" s="31"/>
      <c r="M45" s="452"/>
      <c r="N45" s="452"/>
    </row>
    <row r="46" spans="1:14" ht="14">
      <c r="A46" s="535"/>
      <c r="B46" s="448" t="str">
        <f>Summary!B121</f>
        <v>Ability to generate code for different target languages</v>
      </c>
      <c r="C46" s="448" t="str">
        <f>Summary!A121</f>
        <v>E-CdGen-2</v>
      </c>
      <c r="D46" s="357" t="s">
        <v>111</v>
      </c>
      <c r="E46" s="120" t="s">
        <v>518</v>
      </c>
      <c r="F46" s="427"/>
      <c r="G46" s="61" t="s">
        <v>372</v>
      </c>
      <c r="H46" s="80">
        <v>0</v>
      </c>
      <c r="I46" s="61" t="s">
        <v>372</v>
      </c>
      <c r="J46" s="80">
        <v>0</v>
      </c>
      <c r="K46" s="163">
        <f t="shared" si="1"/>
        <v>0</v>
      </c>
      <c r="L46" s="20"/>
      <c r="M46" s="451">
        <f>SUMIF(D46:D49,"&lt;=5",K46:K49)</f>
        <v>0</v>
      </c>
      <c r="N46" s="451">
        <f>SUM(K46:K49)</f>
        <v>0</v>
      </c>
    </row>
    <row r="47" spans="1:14" ht="14">
      <c r="A47" s="535"/>
      <c r="B47" s="448"/>
      <c r="C47" s="448"/>
      <c r="D47" s="357" t="s">
        <v>339</v>
      </c>
      <c r="E47" s="120" t="s">
        <v>519</v>
      </c>
      <c r="F47" s="427"/>
      <c r="G47" s="61" t="s">
        <v>370</v>
      </c>
      <c r="H47" s="80">
        <v>0</v>
      </c>
      <c r="I47" s="61" t="s">
        <v>370</v>
      </c>
      <c r="J47" s="80">
        <v>0</v>
      </c>
      <c r="K47" s="163">
        <f t="shared" si="1"/>
        <v>0</v>
      </c>
      <c r="L47" s="122"/>
      <c r="M47" s="451"/>
      <c r="N47" s="451"/>
    </row>
    <row r="48" spans="1:14" ht="14">
      <c r="A48" s="535"/>
      <c r="B48" s="448"/>
      <c r="C48" s="448"/>
      <c r="D48" s="357"/>
      <c r="E48" s="120" t="s">
        <v>521</v>
      </c>
      <c r="F48" s="427"/>
      <c r="G48" s="61" t="s">
        <v>507</v>
      </c>
      <c r="H48" s="80">
        <v>0</v>
      </c>
      <c r="I48" s="61" t="s">
        <v>507</v>
      </c>
      <c r="J48" s="80">
        <v>0</v>
      </c>
      <c r="K48" s="163">
        <f t="shared" si="1"/>
        <v>0</v>
      </c>
      <c r="L48" s="20"/>
      <c r="M48" s="451"/>
      <c r="N48" s="451"/>
    </row>
    <row r="49" spans="1:14" ht="13" thickBot="1">
      <c r="A49" s="535"/>
      <c r="B49" s="454"/>
      <c r="C49" s="454"/>
      <c r="D49" s="31"/>
      <c r="E49" s="31"/>
      <c r="F49" s="427"/>
      <c r="G49" s="31"/>
      <c r="H49" s="31"/>
      <c r="I49" s="31"/>
      <c r="J49" s="31"/>
      <c r="K49" s="164" t="str">
        <f t="shared" si="1"/>
        <v/>
      </c>
      <c r="L49" s="31"/>
      <c r="M49" s="452"/>
      <c r="N49" s="452"/>
    </row>
    <row r="50" spans="1:14" ht="30" customHeight="1">
      <c r="A50" s="535"/>
      <c r="B50" s="458" t="str">
        <f>Summary!B124</f>
        <v>Ability to define incremental and scalable code generators and compilations</v>
      </c>
      <c r="C50" s="458" t="str">
        <f>Summary!A124</f>
        <v>E-CdGen-4</v>
      </c>
      <c r="D50" s="120"/>
      <c r="E50" s="137" t="s">
        <v>129</v>
      </c>
      <c r="F50" s="427"/>
      <c r="G50" s="142" t="s">
        <v>507</v>
      </c>
      <c r="H50" s="139">
        <v>0</v>
      </c>
      <c r="I50" s="142" t="s">
        <v>507</v>
      </c>
      <c r="J50" s="139">
        <v>0</v>
      </c>
      <c r="K50" s="162">
        <f t="shared" si="1"/>
        <v>0</v>
      </c>
      <c r="L50" s="34"/>
      <c r="M50" s="450">
        <f>SUMIF(D50:D51,"&lt;=5",K50:K51)</f>
        <v>0</v>
      </c>
      <c r="N50" s="450">
        <f>SUM(K50:K51)</f>
        <v>0</v>
      </c>
    </row>
    <row r="51" spans="1:14" ht="15" thickBot="1">
      <c r="A51" s="535"/>
      <c r="B51" s="454"/>
      <c r="C51" s="454"/>
      <c r="E51" s="138"/>
      <c r="F51" s="427"/>
      <c r="G51" s="95"/>
      <c r="H51" s="96"/>
      <c r="I51" s="95"/>
      <c r="J51" s="96"/>
      <c r="K51" s="164" t="str">
        <f t="shared" si="1"/>
        <v/>
      </c>
      <c r="L51" s="31"/>
      <c r="M51" s="452"/>
      <c r="N51" s="452"/>
    </row>
    <row r="52" spans="1:14" ht="36">
      <c r="A52" s="535"/>
      <c r="B52" s="193" t="str">
        <f>Summary!B127</f>
        <v>Code generation support for easy debugging of generated code</v>
      </c>
      <c r="C52" s="193" t="str">
        <f>Summary!A127</f>
        <v>E-CdGen-6</v>
      </c>
      <c r="D52" s="34"/>
      <c r="E52" s="141" t="s">
        <v>461</v>
      </c>
      <c r="F52" s="427"/>
      <c r="G52" s="142" t="s">
        <v>507</v>
      </c>
      <c r="H52" s="139">
        <v>0</v>
      </c>
      <c r="I52" s="142" t="s">
        <v>507</v>
      </c>
      <c r="J52" s="139">
        <v>0</v>
      </c>
      <c r="K52" s="162">
        <f t="shared" si="1"/>
        <v>0</v>
      </c>
      <c r="L52" s="34"/>
      <c r="M52" s="450">
        <f>SUMIF(D52:D52,"&lt;=5",K52:K52)</f>
        <v>0</v>
      </c>
      <c r="N52" s="450">
        <f>SUM(K52:K52)</f>
        <v>0</v>
      </c>
    </row>
    <row r="53" spans="1:14" ht="13.5" customHeight="1" thickBot="1">
      <c r="A53" s="536"/>
      <c r="B53" s="195"/>
      <c r="C53" s="196"/>
      <c r="D53" s="31"/>
      <c r="E53" s="31"/>
      <c r="F53" s="438"/>
      <c r="G53" s="146"/>
      <c r="H53" s="31"/>
      <c r="I53" s="146"/>
      <c r="J53" s="31"/>
      <c r="K53" s="164" t="str">
        <f t="shared" si="1"/>
        <v/>
      </c>
      <c r="L53" s="31"/>
      <c r="M53" s="452"/>
      <c r="N53" s="452"/>
    </row>
  </sheetData>
  <sheetCalcPr fullCalcOnLoad="1"/>
  <mergeCells count="38">
    <mergeCell ref="N50:N51"/>
    <mergeCell ref="N4:N32"/>
    <mergeCell ref="A4:A53"/>
    <mergeCell ref="F4:F53"/>
    <mergeCell ref="N52:N53"/>
    <mergeCell ref="M4:M32"/>
    <mergeCell ref="M52:M53"/>
    <mergeCell ref="N46:N49"/>
    <mergeCell ref="N33:N43"/>
    <mergeCell ref="M33:M43"/>
    <mergeCell ref="B50:B51"/>
    <mergeCell ref="M50:M51"/>
    <mergeCell ref="B46:B49"/>
    <mergeCell ref="C46:C49"/>
    <mergeCell ref="M46:M49"/>
    <mergeCell ref="C50:C51"/>
    <mergeCell ref="B44:B45"/>
    <mergeCell ref="C44:C45"/>
    <mergeCell ref="B4:B32"/>
    <mergeCell ref="D2:D3"/>
    <mergeCell ref="B33:B43"/>
    <mergeCell ref="C4:C32"/>
    <mergeCell ref="C33:C43"/>
    <mergeCell ref="N44:N45"/>
    <mergeCell ref="F1:F3"/>
    <mergeCell ref="M1:M3"/>
    <mergeCell ref="M44:M45"/>
    <mergeCell ref="G1:J1"/>
    <mergeCell ref="K1:K3"/>
    <mergeCell ref="N1:N3"/>
    <mergeCell ref="E2:E3"/>
    <mergeCell ref="G2:H2"/>
    <mergeCell ref="I2:J2"/>
    <mergeCell ref="L1:L3"/>
    <mergeCell ref="A1:E1"/>
    <mergeCell ref="A2:A3"/>
    <mergeCell ref="B2:B3"/>
    <mergeCell ref="C2:C3"/>
  </mergeCells>
  <phoneticPr fontId="10" type="noConversion"/>
  <conditionalFormatting sqref="O1:AA997 M4:N997 A1:L997">
    <cfRule type="cellIs" dxfId="12" priority="1" stopIfTrue="1" operator="equal">
      <formula>"?"</formula>
    </cfRule>
  </conditionalFormatting>
  <conditionalFormatting sqref="M1:N3">
    <cfRule type="cellIs" dxfId="11" priority="3" stopIfTrue="1" operator="equal">
      <formula>"?"</formula>
    </cfRule>
  </conditionalFormatting>
  <pageMargins left="0.75" right="0.75" top="1" bottom="1" header="0.5" footer="0.5"/>
  <legacyDrawing r:id="rId1"/>
  <extLst>
    <ext xmlns:mx="http://schemas.microsoft.com/office/mac/excel/2008/main" uri="http://schemas.microsoft.com/office/mac/excel/2008/main">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53"/>
  <sheetViews>
    <sheetView topLeftCell="B1" zoomScale="70" zoomScaleNormal="70" zoomScalePageLayoutView="70" workbookViewId="0">
      <selection activeCell="M25" sqref="M24:M25"/>
    </sheetView>
  </sheetViews>
  <sheetFormatPr baseColWidth="10" defaultColWidth="10.83203125" defaultRowHeight="12"/>
  <cols>
    <col min="2" max="2" width="43.5" customWidth="1"/>
    <col min="3" max="3" width="14.6640625" customWidth="1"/>
    <col min="5" max="5" width="12.5" customWidth="1"/>
    <col min="6" max="6" width="52.83203125" customWidth="1"/>
    <col min="8" max="8" width="32.33203125" style="22" customWidth="1"/>
    <col min="9" max="9" width="12.83203125" customWidth="1"/>
    <col min="10" max="10" width="23" customWidth="1"/>
    <col min="11" max="11" width="10.83203125" style="37"/>
    <col min="14" max="14" width="13" customWidth="1"/>
    <col min="15" max="15" width="13.33203125" customWidth="1"/>
    <col min="16" max="17" width="13.1640625" customWidth="1"/>
    <col min="18" max="18" width="12.1640625" customWidth="1"/>
    <col min="19" max="19" width="13.5" customWidth="1"/>
    <col min="20" max="20" width="14.33203125" customWidth="1"/>
    <col min="21" max="21" width="14.5" customWidth="1"/>
  </cols>
  <sheetData>
    <row r="1" spans="1:22" s="56" customFormat="1" ht="18.75" customHeight="1">
      <c r="A1" s="424" t="s">
        <v>661</v>
      </c>
      <c r="B1" s="424"/>
      <c r="C1" s="424"/>
      <c r="D1" s="424"/>
      <c r="E1" s="424"/>
      <c r="F1" s="424"/>
      <c r="G1" s="424" t="s">
        <v>361</v>
      </c>
      <c r="H1" s="412" t="s">
        <v>362</v>
      </c>
      <c r="I1" s="425"/>
      <c r="J1" s="425"/>
      <c r="K1" s="413"/>
      <c r="L1" s="424" t="s">
        <v>309</v>
      </c>
      <c r="M1" s="424" t="s">
        <v>310</v>
      </c>
      <c r="N1" s="420" t="s">
        <v>347</v>
      </c>
      <c r="O1" s="420" t="s">
        <v>346</v>
      </c>
      <c r="P1" s="420" t="s">
        <v>345</v>
      </c>
      <c r="Q1" s="420" t="s">
        <v>350</v>
      </c>
      <c r="R1" s="420" t="s">
        <v>344</v>
      </c>
      <c r="S1" s="420" t="s">
        <v>343</v>
      </c>
      <c r="T1" s="418" t="s">
        <v>348</v>
      </c>
      <c r="U1" s="418" t="s">
        <v>349</v>
      </c>
      <c r="V1" s="55"/>
    </row>
    <row r="2" spans="1:22" s="56" customFormat="1" ht="18" customHeight="1">
      <c r="A2" s="416" t="s">
        <v>311</v>
      </c>
      <c r="B2" s="416" t="s">
        <v>796</v>
      </c>
      <c r="C2" s="416" t="s">
        <v>797</v>
      </c>
      <c r="D2" s="416" t="s">
        <v>798</v>
      </c>
      <c r="E2" s="420" t="s">
        <v>334</v>
      </c>
      <c r="F2" s="416" t="s">
        <v>799</v>
      </c>
      <c r="G2" s="416"/>
      <c r="H2" s="412" t="s">
        <v>800</v>
      </c>
      <c r="I2" s="413"/>
      <c r="J2" s="412" t="s">
        <v>298</v>
      </c>
      <c r="K2" s="413"/>
      <c r="L2" s="416"/>
      <c r="M2" s="416"/>
      <c r="N2" s="421"/>
      <c r="O2" s="421"/>
      <c r="P2" s="421"/>
      <c r="Q2" s="421"/>
      <c r="R2" s="421"/>
      <c r="S2" s="421"/>
      <c r="T2" s="416"/>
      <c r="U2" s="416"/>
      <c r="V2" s="55"/>
    </row>
    <row r="3" spans="1:22" s="56" customFormat="1" ht="37" thickBot="1">
      <c r="A3" s="417"/>
      <c r="B3" s="417"/>
      <c r="C3" s="417"/>
      <c r="D3" s="417"/>
      <c r="E3" s="415"/>
      <c r="F3" s="417"/>
      <c r="G3" s="419"/>
      <c r="H3" s="154" t="s">
        <v>408</v>
      </c>
      <c r="I3" s="154" t="s">
        <v>409</v>
      </c>
      <c r="J3" s="154" t="s">
        <v>408</v>
      </c>
      <c r="K3" s="154" t="s">
        <v>587</v>
      </c>
      <c r="L3" s="419"/>
      <c r="M3" s="419"/>
      <c r="N3" s="415"/>
      <c r="O3" s="415"/>
      <c r="P3" s="415"/>
      <c r="Q3" s="415"/>
      <c r="R3" s="415"/>
      <c r="S3" s="415"/>
      <c r="T3" s="419"/>
      <c r="U3" s="419"/>
      <c r="V3" s="55"/>
    </row>
    <row r="4" spans="1:22" ht="15.75" customHeight="1" thickTop="1">
      <c r="A4" s="491" t="str">
        <f>CONCATENATE(Summary!A79,CHAR(10),Summary!A111)</f>
        <v>D. Flexible Content Support
4. Model to Text (M2T) Transformations</v>
      </c>
      <c r="B4" s="453" t="str">
        <f>Summary!B112</f>
        <v>Support for generation of source code, documentation and test cases from a model</v>
      </c>
      <c r="C4" s="453" t="str">
        <f>Summary!A112</f>
        <v>4.1 + E-Doc-1</v>
      </c>
      <c r="D4" s="254"/>
      <c r="E4" s="254"/>
      <c r="F4" s="119" t="s">
        <v>662</v>
      </c>
      <c r="G4" s="426" t="s">
        <v>94</v>
      </c>
      <c r="H4" s="58" t="s">
        <v>507</v>
      </c>
      <c r="I4" s="75">
        <v>0</v>
      </c>
      <c r="J4" s="123" t="s">
        <v>507</v>
      </c>
      <c r="K4" s="73">
        <v>0</v>
      </c>
      <c r="L4" s="174">
        <f t="shared" ref="L4:L38" si="0">IF(F4="", "", IF(OR(I4="", I4="?", K4="?"), "?", I4+K4))</f>
        <v>0</v>
      </c>
      <c r="M4" s="25"/>
      <c r="N4" s="460">
        <f>SUMIF(E4:E32,"1.0M1",L4:L32)</f>
        <v>0</v>
      </c>
      <c r="O4" s="460">
        <f>SUMIF(E4:E32,"1.0M2",L4:L32)</f>
        <v>0</v>
      </c>
      <c r="P4" s="460">
        <f>SUMIF(E4:E32,"1.0M3",L4:L32)</f>
        <v>0</v>
      </c>
      <c r="Q4" s="460">
        <f>SUMIF(E4:E32,"1.0",L4:L32)</f>
        <v>0</v>
      </c>
      <c r="R4" s="460">
        <f>SUMIF(D4:D32,"&lt;=3",L4:L32)</f>
        <v>0</v>
      </c>
      <c r="S4" s="460">
        <f>SUMIF(D4:D32,"&gt;=4",L4:L32)</f>
        <v>0</v>
      </c>
      <c r="T4" s="460">
        <f>SUMIF(D4:D32,"&lt;=5",L4:L32)</f>
        <v>0</v>
      </c>
      <c r="U4" s="460">
        <f>SUM(L4:L32)</f>
        <v>10</v>
      </c>
    </row>
    <row r="5" spans="1:22" ht="14">
      <c r="A5" s="535"/>
      <c r="B5" s="448"/>
      <c r="C5" s="448"/>
      <c r="D5" s="125"/>
      <c r="E5" s="125"/>
      <c r="F5" s="120" t="s">
        <v>45</v>
      </c>
      <c r="G5" s="427"/>
      <c r="H5" s="61" t="s">
        <v>507</v>
      </c>
      <c r="I5" s="80">
        <v>0</v>
      </c>
      <c r="J5" s="124" t="s">
        <v>507</v>
      </c>
      <c r="K5" s="78">
        <v>0</v>
      </c>
      <c r="L5" s="163">
        <f t="shared" si="0"/>
        <v>0</v>
      </c>
      <c r="M5" s="20"/>
      <c r="N5" s="451"/>
      <c r="O5" s="451"/>
      <c r="P5" s="451"/>
      <c r="Q5" s="451"/>
      <c r="R5" s="451"/>
      <c r="S5" s="451"/>
      <c r="T5" s="451"/>
      <c r="U5" s="451"/>
    </row>
    <row r="6" spans="1:22" ht="14">
      <c r="A6" s="535"/>
      <c r="B6" s="448"/>
      <c r="C6" s="448"/>
      <c r="D6" s="125"/>
      <c r="E6" s="125"/>
      <c r="F6" s="120" t="s">
        <v>493</v>
      </c>
      <c r="G6" s="427"/>
      <c r="H6" s="61" t="s">
        <v>507</v>
      </c>
      <c r="I6" s="80">
        <v>0</v>
      </c>
      <c r="J6" s="124" t="s">
        <v>507</v>
      </c>
      <c r="K6" s="78">
        <v>0</v>
      </c>
      <c r="L6" s="163">
        <f t="shared" si="0"/>
        <v>0</v>
      </c>
      <c r="M6" s="20"/>
      <c r="N6" s="451"/>
      <c r="O6" s="451"/>
      <c r="P6" s="451"/>
      <c r="Q6" s="451"/>
      <c r="R6" s="451"/>
      <c r="S6" s="451"/>
      <c r="T6" s="451"/>
      <c r="U6" s="451"/>
    </row>
    <row r="7" spans="1:22" ht="14">
      <c r="A7" s="535"/>
      <c r="B7" s="448"/>
      <c r="C7" s="448"/>
      <c r="D7" s="255"/>
      <c r="E7" s="255"/>
      <c r="F7" s="120" t="s">
        <v>494</v>
      </c>
      <c r="G7" s="427"/>
      <c r="H7" s="61" t="s">
        <v>507</v>
      </c>
      <c r="I7" s="80">
        <v>0</v>
      </c>
      <c r="J7" s="124" t="s">
        <v>507</v>
      </c>
      <c r="K7" s="78">
        <v>0</v>
      </c>
      <c r="L7" s="163">
        <f t="shared" si="0"/>
        <v>0</v>
      </c>
      <c r="M7" s="20"/>
      <c r="N7" s="451"/>
      <c r="O7" s="451"/>
      <c r="P7" s="451"/>
      <c r="Q7" s="451"/>
      <c r="R7" s="451"/>
      <c r="S7" s="451"/>
      <c r="T7" s="451"/>
      <c r="U7" s="451"/>
    </row>
    <row r="8" spans="1:22" ht="14">
      <c r="A8" s="535"/>
      <c r="B8" s="448"/>
      <c r="C8" s="448"/>
      <c r="D8" s="255"/>
      <c r="E8" s="255"/>
      <c r="F8" s="120" t="s">
        <v>290</v>
      </c>
      <c r="G8" s="427"/>
      <c r="H8" s="61" t="s">
        <v>507</v>
      </c>
      <c r="I8" s="80">
        <v>0</v>
      </c>
      <c r="J8" s="124" t="s">
        <v>507</v>
      </c>
      <c r="K8" s="78">
        <v>0</v>
      </c>
      <c r="L8" s="163">
        <f t="shared" si="0"/>
        <v>0</v>
      </c>
      <c r="M8" s="122"/>
      <c r="N8" s="451"/>
      <c r="O8" s="451"/>
      <c r="P8" s="451"/>
      <c r="Q8" s="451"/>
      <c r="R8" s="451"/>
      <c r="S8" s="451"/>
      <c r="T8" s="451"/>
      <c r="U8" s="451"/>
    </row>
    <row r="9" spans="1:22" ht="14">
      <c r="A9" s="535"/>
      <c r="B9" s="448"/>
      <c r="C9" s="448"/>
      <c r="D9" s="255"/>
      <c r="E9" s="255"/>
      <c r="F9" s="120" t="s">
        <v>292</v>
      </c>
      <c r="G9" s="427"/>
      <c r="H9" s="61" t="s">
        <v>507</v>
      </c>
      <c r="I9" s="80">
        <v>0</v>
      </c>
      <c r="J9" s="124" t="s">
        <v>507</v>
      </c>
      <c r="K9" s="78">
        <v>0</v>
      </c>
      <c r="L9" s="163">
        <f t="shared" si="0"/>
        <v>0</v>
      </c>
      <c r="M9" s="20"/>
      <c r="N9" s="451"/>
      <c r="O9" s="451"/>
      <c r="P9" s="451"/>
      <c r="Q9" s="451"/>
      <c r="R9" s="451"/>
      <c r="S9" s="451"/>
      <c r="T9" s="451"/>
      <c r="U9" s="451"/>
    </row>
    <row r="10" spans="1:22" ht="14">
      <c r="A10" s="535"/>
      <c r="B10" s="448"/>
      <c r="C10" s="448"/>
      <c r="D10" s="255"/>
      <c r="E10" s="255"/>
      <c r="F10" s="120" t="s">
        <v>673</v>
      </c>
      <c r="G10" s="427"/>
      <c r="H10" s="61" t="s">
        <v>507</v>
      </c>
      <c r="I10" s="80">
        <v>0</v>
      </c>
      <c r="J10" s="124" t="s">
        <v>507</v>
      </c>
      <c r="K10" s="78">
        <v>0</v>
      </c>
      <c r="L10" s="163">
        <f t="shared" si="0"/>
        <v>0</v>
      </c>
      <c r="M10" s="122"/>
      <c r="N10" s="451"/>
      <c r="O10" s="451"/>
      <c r="P10" s="451"/>
      <c r="Q10" s="451"/>
      <c r="R10" s="451"/>
      <c r="S10" s="451"/>
      <c r="T10" s="451"/>
      <c r="U10" s="451"/>
    </row>
    <row r="11" spans="1:22" ht="14">
      <c r="A11" s="535"/>
      <c r="B11" s="448"/>
      <c r="C11" s="448"/>
      <c r="D11" s="255"/>
      <c r="E11" s="255"/>
      <c r="F11" s="120" t="s">
        <v>674</v>
      </c>
      <c r="G11" s="427"/>
      <c r="H11" s="61" t="s">
        <v>507</v>
      </c>
      <c r="I11" s="80">
        <v>0</v>
      </c>
      <c r="J11" s="124" t="s">
        <v>507</v>
      </c>
      <c r="K11" s="78">
        <v>0</v>
      </c>
      <c r="L11" s="163">
        <f t="shared" si="0"/>
        <v>0</v>
      </c>
      <c r="M11" s="20"/>
      <c r="N11" s="451"/>
      <c r="O11" s="451"/>
      <c r="P11" s="451"/>
      <c r="Q11" s="451"/>
      <c r="R11" s="451"/>
      <c r="S11" s="451"/>
      <c r="T11" s="451"/>
      <c r="U11" s="451"/>
    </row>
    <row r="12" spans="1:22" ht="14">
      <c r="A12" s="535"/>
      <c r="B12" s="448"/>
      <c r="C12" s="448"/>
      <c r="D12" s="255"/>
      <c r="E12" s="255"/>
      <c r="F12" s="120" t="s">
        <v>499</v>
      </c>
      <c r="G12" s="427"/>
      <c r="H12" s="61" t="s">
        <v>507</v>
      </c>
      <c r="I12" s="80">
        <v>0</v>
      </c>
      <c r="J12" s="124" t="s">
        <v>507</v>
      </c>
      <c r="K12" s="78">
        <v>0</v>
      </c>
      <c r="L12" s="163">
        <f t="shared" si="0"/>
        <v>0</v>
      </c>
      <c r="M12" s="20"/>
      <c r="N12" s="451"/>
      <c r="O12" s="451"/>
      <c r="P12" s="451"/>
      <c r="Q12" s="451"/>
      <c r="R12" s="451"/>
      <c r="S12" s="451"/>
      <c r="T12" s="451"/>
      <c r="U12" s="451"/>
    </row>
    <row r="13" spans="1:22" ht="14">
      <c r="A13" s="535"/>
      <c r="B13" s="448"/>
      <c r="C13" s="448"/>
      <c r="D13" s="255"/>
      <c r="E13" s="255"/>
      <c r="F13" s="120" t="s">
        <v>500</v>
      </c>
      <c r="G13" s="427"/>
      <c r="H13" s="61" t="s">
        <v>507</v>
      </c>
      <c r="I13" s="80">
        <v>0</v>
      </c>
      <c r="J13" s="124" t="s">
        <v>507</v>
      </c>
      <c r="K13" s="78">
        <v>0</v>
      </c>
      <c r="L13" s="163">
        <f t="shared" si="0"/>
        <v>0</v>
      </c>
      <c r="M13" s="20"/>
      <c r="N13" s="451"/>
      <c r="O13" s="451"/>
      <c r="P13" s="451"/>
      <c r="Q13" s="451"/>
      <c r="R13" s="451"/>
      <c r="S13" s="451"/>
      <c r="T13" s="451"/>
      <c r="U13" s="451"/>
    </row>
    <row r="14" spans="1:22" ht="14">
      <c r="A14" s="535"/>
      <c r="B14" s="448"/>
      <c r="C14" s="448"/>
      <c r="D14" s="255"/>
      <c r="E14" s="255"/>
      <c r="F14" s="120" t="s">
        <v>501</v>
      </c>
      <c r="G14" s="427"/>
      <c r="H14" s="61" t="s">
        <v>507</v>
      </c>
      <c r="I14" s="80">
        <v>0</v>
      </c>
      <c r="J14" s="124" t="s">
        <v>507</v>
      </c>
      <c r="K14" s="78">
        <v>0</v>
      </c>
      <c r="L14" s="163">
        <f t="shared" si="0"/>
        <v>0</v>
      </c>
      <c r="M14" s="20"/>
      <c r="N14" s="451"/>
      <c r="O14" s="451"/>
      <c r="P14" s="451"/>
      <c r="Q14" s="451"/>
      <c r="R14" s="451"/>
      <c r="S14" s="451"/>
      <c r="T14" s="451"/>
      <c r="U14" s="451"/>
    </row>
    <row r="15" spans="1:22" ht="14">
      <c r="A15" s="535"/>
      <c r="B15" s="448"/>
      <c r="C15" s="448"/>
      <c r="D15" s="255"/>
      <c r="E15" s="255"/>
      <c r="F15" s="120" t="s">
        <v>502</v>
      </c>
      <c r="G15" s="427"/>
      <c r="H15" s="61" t="s">
        <v>507</v>
      </c>
      <c r="I15" s="80">
        <v>0</v>
      </c>
      <c r="J15" s="124" t="s">
        <v>507</v>
      </c>
      <c r="K15" s="78">
        <v>0</v>
      </c>
      <c r="L15" s="163">
        <f t="shared" si="0"/>
        <v>0</v>
      </c>
      <c r="M15" s="20"/>
      <c r="N15" s="451"/>
      <c r="O15" s="451"/>
      <c r="P15" s="451"/>
      <c r="Q15" s="451"/>
      <c r="R15" s="451"/>
      <c r="S15" s="451"/>
      <c r="T15" s="451"/>
      <c r="U15" s="451"/>
    </row>
    <row r="16" spans="1:22" ht="14">
      <c r="A16" s="535"/>
      <c r="B16" s="448"/>
      <c r="C16" s="448"/>
      <c r="D16" s="255"/>
      <c r="E16" s="255"/>
      <c r="F16" s="120" t="s">
        <v>504</v>
      </c>
      <c r="G16" s="427"/>
      <c r="H16" s="61" t="s">
        <v>507</v>
      </c>
      <c r="I16" s="80">
        <v>0</v>
      </c>
      <c r="J16" s="124" t="s">
        <v>507</v>
      </c>
      <c r="K16" s="78">
        <v>0</v>
      </c>
      <c r="L16" s="163">
        <f t="shared" si="0"/>
        <v>0</v>
      </c>
      <c r="M16" s="20"/>
      <c r="N16" s="451"/>
      <c r="O16" s="451"/>
      <c r="P16" s="451"/>
      <c r="Q16" s="451"/>
      <c r="R16" s="451"/>
      <c r="S16" s="451"/>
      <c r="T16" s="451"/>
      <c r="U16" s="451"/>
    </row>
    <row r="17" spans="1:21" ht="14">
      <c r="A17" s="535"/>
      <c r="B17" s="448"/>
      <c r="C17" s="448"/>
      <c r="D17" s="255"/>
      <c r="E17" s="255"/>
      <c r="F17" s="129" t="s">
        <v>531</v>
      </c>
      <c r="G17" s="427"/>
      <c r="H17" s="61" t="s">
        <v>507</v>
      </c>
      <c r="I17" s="80">
        <v>0</v>
      </c>
      <c r="J17" s="124" t="s">
        <v>507</v>
      </c>
      <c r="K17" s="78">
        <v>0</v>
      </c>
      <c r="L17" s="163">
        <f t="shared" si="0"/>
        <v>0</v>
      </c>
      <c r="M17" s="20"/>
      <c r="N17" s="451"/>
      <c r="O17" s="451"/>
      <c r="P17" s="451"/>
      <c r="Q17" s="451"/>
      <c r="R17" s="451"/>
      <c r="S17" s="451"/>
      <c r="T17" s="451"/>
      <c r="U17" s="451"/>
    </row>
    <row r="18" spans="1:21" ht="14">
      <c r="A18" s="535"/>
      <c r="B18" s="448"/>
      <c r="C18" s="448"/>
      <c r="D18" s="255"/>
      <c r="E18" s="255"/>
      <c r="F18" s="129" t="s">
        <v>533</v>
      </c>
      <c r="G18" s="427"/>
      <c r="H18" s="61" t="s">
        <v>507</v>
      </c>
      <c r="I18" s="80">
        <v>0</v>
      </c>
      <c r="J18" s="124" t="s">
        <v>507</v>
      </c>
      <c r="K18" s="78">
        <v>0</v>
      </c>
      <c r="L18" s="163">
        <f t="shared" si="0"/>
        <v>0</v>
      </c>
      <c r="M18" s="20"/>
      <c r="N18" s="451"/>
      <c r="O18" s="451"/>
      <c r="P18" s="451"/>
      <c r="Q18" s="451"/>
      <c r="R18" s="451"/>
      <c r="S18" s="451"/>
      <c r="T18" s="451"/>
      <c r="U18" s="451"/>
    </row>
    <row r="19" spans="1:21" ht="14">
      <c r="A19" s="535"/>
      <c r="B19" s="448"/>
      <c r="C19" s="448"/>
      <c r="D19" s="255"/>
      <c r="E19" s="255"/>
      <c r="F19" s="129" t="s">
        <v>534</v>
      </c>
      <c r="G19" s="427"/>
      <c r="H19" s="61" t="s">
        <v>507</v>
      </c>
      <c r="I19" s="80">
        <v>0</v>
      </c>
      <c r="J19" s="124" t="s">
        <v>507</v>
      </c>
      <c r="K19" s="78">
        <v>0</v>
      </c>
      <c r="L19" s="163">
        <f t="shared" si="0"/>
        <v>0</v>
      </c>
      <c r="M19" s="20"/>
      <c r="N19" s="451"/>
      <c r="O19" s="451"/>
      <c r="P19" s="451"/>
      <c r="Q19" s="451"/>
      <c r="R19" s="451"/>
      <c r="S19" s="451"/>
      <c r="T19" s="451"/>
      <c r="U19" s="451"/>
    </row>
    <row r="20" spans="1:21" ht="14">
      <c r="A20" s="535"/>
      <c r="B20" s="448"/>
      <c r="C20" s="448"/>
      <c r="D20" s="356" t="s">
        <v>111</v>
      </c>
      <c r="E20" s="255"/>
      <c r="F20" s="121" t="s">
        <v>505</v>
      </c>
      <c r="G20" s="427"/>
      <c r="H20" s="61" t="s">
        <v>372</v>
      </c>
      <c r="I20" s="80">
        <v>0</v>
      </c>
      <c r="J20" s="124" t="s">
        <v>372</v>
      </c>
      <c r="K20" s="78">
        <v>0</v>
      </c>
      <c r="L20" s="163">
        <f t="shared" si="0"/>
        <v>0</v>
      </c>
      <c r="M20" s="125"/>
      <c r="N20" s="451"/>
      <c r="O20" s="451"/>
      <c r="P20" s="451"/>
      <c r="Q20" s="451"/>
      <c r="R20" s="451"/>
      <c r="S20" s="451"/>
      <c r="T20" s="451"/>
      <c r="U20" s="451"/>
    </row>
    <row r="21" spans="1:21" ht="14">
      <c r="A21" s="535"/>
      <c r="B21" s="448"/>
      <c r="C21" s="448"/>
      <c r="D21" s="356" t="s">
        <v>111</v>
      </c>
      <c r="E21" s="255"/>
      <c r="F21" s="121" t="s">
        <v>506</v>
      </c>
      <c r="G21" s="427"/>
      <c r="H21" s="61" t="s">
        <v>372</v>
      </c>
      <c r="I21" s="80">
        <v>0</v>
      </c>
      <c r="J21" s="124" t="s">
        <v>372</v>
      </c>
      <c r="K21" s="78">
        <v>0</v>
      </c>
      <c r="L21" s="163">
        <f t="shared" si="0"/>
        <v>0</v>
      </c>
      <c r="M21" s="125"/>
      <c r="N21" s="451"/>
      <c r="O21" s="451"/>
      <c r="P21" s="451"/>
      <c r="Q21" s="451"/>
      <c r="R21" s="451"/>
      <c r="S21" s="451"/>
      <c r="T21" s="451"/>
      <c r="U21" s="451"/>
    </row>
    <row r="22" spans="1:21" ht="14">
      <c r="A22" s="535"/>
      <c r="B22" s="448"/>
      <c r="C22" s="448"/>
      <c r="D22" s="356" t="s">
        <v>111</v>
      </c>
      <c r="E22" s="255"/>
      <c r="F22" s="121" t="s">
        <v>508</v>
      </c>
      <c r="G22" s="427"/>
      <c r="H22" s="61" t="s">
        <v>372</v>
      </c>
      <c r="I22" s="80">
        <v>0</v>
      </c>
      <c r="J22" s="124" t="s">
        <v>372</v>
      </c>
      <c r="K22" s="78">
        <v>0</v>
      </c>
      <c r="L22" s="163">
        <f t="shared" si="0"/>
        <v>0</v>
      </c>
      <c r="M22" s="125"/>
      <c r="N22" s="451"/>
      <c r="O22" s="451"/>
      <c r="P22" s="451"/>
      <c r="Q22" s="451"/>
      <c r="R22" s="451"/>
      <c r="S22" s="451"/>
      <c r="T22" s="451"/>
      <c r="U22" s="451"/>
    </row>
    <row r="23" spans="1:21" ht="14">
      <c r="A23" s="535"/>
      <c r="B23" s="448"/>
      <c r="C23" s="448"/>
      <c r="D23" s="356" t="s">
        <v>111</v>
      </c>
      <c r="E23" s="255"/>
      <c r="F23" s="121" t="s">
        <v>509</v>
      </c>
      <c r="G23" s="427"/>
      <c r="H23" s="61" t="s">
        <v>370</v>
      </c>
      <c r="I23" s="80">
        <v>6</v>
      </c>
      <c r="J23" s="126" t="s">
        <v>479</v>
      </c>
      <c r="K23" s="78">
        <v>0</v>
      </c>
      <c r="L23" s="163">
        <f t="shared" si="0"/>
        <v>6</v>
      </c>
      <c r="M23" s="125"/>
      <c r="N23" s="451"/>
      <c r="O23" s="451"/>
      <c r="P23" s="451"/>
      <c r="Q23" s="451"/>
      <c r="R23" s="451"/>
      <c r="S23" s="451"/>
      <c r="T23" s="451"/>
      <c r="U23" s="451"/>
    </row>
    <row r="24" spans="1:21" ht="56">
      <c r="A24" s="535"/>
      <c r="B24" s="448"/>
      <c r="C24" s="448"/>
      <c r="D24" s="356" t="s">
        <v>111</v>
      </c>
      <c r="E24" s="255"/>
      <c r="F24" s="121" t="s">
        <v>510</v>
      </c>
      <c r="G24" s="427"/>
      <c r="H24" s="61" t="s">
        <v>296</v>
      </c>
      <c r="I24" s="78">
        <v>3</v>
      </c>
      <c r="J24" s="126" t="s">
        <v>479</v>
      </c>
      <c r="K24" s="78">
        <v>0</v>
      </c>
      <c r="L24" s="163">
        <f t="shared" si="0"/>
        <v>3</v>
      </c>
      <c r="M24" s="125"/>
      <c r="N24" s="451"/>
      <c r="O24" s="451"/>
      <c r="P24" s="451"/>
      <c r="Q24" s="451"/>
      <c r="R24" s="451"/>
      <c r="S24" s="451"/>
      <c r="T24" s="451"/>
      <c r="U24" s="451"/>
    </row>
    <row r="25" spans="1:21" ht="14">
      <c r="A25" s="535"/>
      <c r="B25" s="448"/>
      <c r="C25" s="448"/>
      <c r="D25" s="356" t="s">
        <v>111</v>
      </c>
      <c r="E25" s="125"/>
      <c r="F25" s="121" t="s">
        <v>511</v>
      </c>
      <c r="G25" s="427"/>
      <c r="H25" s="61" t="s">
        <v>370</v>
      </c>
      <c r="I25" s="80">
        <v>1</v>
      </c>
      <c r="J25" s="126" t="s">
        <v>479</v>
      </c>
      <c r="K25" s="78">
        <v>0</v>
      </c>
      <c r="L25" s="163">
        <f t="shared" si="0"/>
        <v>1</v>
      </c>
      <c r="M25" s="125"/>
      <c r="N25" s="451"/>
      <c r="O25" s="451"/>
      <c r="P25" s="451"/>
      <c r="Q25" s="451"/>
      <c r="R25" s="451"/>
      <c r="S25" s="451"/>
      <c r="T25" s="451"/>
      <c r="U25" s="451"/>
    </row>
    <row r="26" spans="1:21" ht="14">
      <c r="A26" s="535"/>
      <c r="B26" s="448"/>
      <c r="C26" s="448"/>
      <c r="D26" s="356" t="s">
        <v>111</v>
      </c>
      <c r="E26" s="255"/>
      <c r="F26" s="371" t="s">
        <v>512</v>
      </c>
      <c r="G26" s="427"/>
      <c r="H26" s="61" t="s">
        <v>372</v>
      </c>
      <c r="I26" s="80">
        <v>0</v>
      </c>
      <c r="J26" s="124" t="s">
        <v>372</v>
      </c>
      <c r="K26" s="78">
        <v>0</v>
      </c>
      <c r="L26" s="163">
        <f t="shared" si="0"/>
        <v>0</v>
      </c>
      <c r="M26" s="125"/>
      <c r="N26" s="451"/>
      <c r="O26" s="451"/>
      <c r="P26" s="451"/>
      <c r="Q26" s="451"/>
      <c r="R26" s="451"/>
      <c r="S26" s="451"/>
      <c r="T26" s="451"/>
      <c r="U26" s="451"/>
    </row>
    <row r="27" spans="1:21" ht="14">
      <c r="A27" s="535"/>
      <c r="B27" s="448"/>
      <c r="C27" s="448"/>
      <c r="D27" s="356" t="s">
        <v>111</v>
      </c>
      <c r="E27" s="255"/>
      <c r="F27" s="121" t="s">
        <v>513</v>
      </c>
      <c r="G27" s="427"/>
      <c r="H27" s="61" t="s">
        <v>372</v>
      </c>
      <c r="I27" s="80">
        <v>0</v>
      </c>
      <c r="J27" s="124" t="s">
        <v>372</v>
      </c>
      <c r="K27" s="78">
        <v>0</v>
      </c>
      <c r="L27" s="163">
        <f t="shared" si="0"/>
        <v>0</v>
      </c>
      <c r="M27" s="125"/>
      <c r="N27" s="451"/>
      <c r="O27" s="451"/>
      <c r="P27" s="451"/>
      <c r="Q27" s="451"/>
      <c r="R27" s="451"/>
      <c r="S27" s="451"/>
      <c r="T27" s="451"/>
      <c r="U27" s="451"/>
    </row>
    <row r="28" spans="1:21" ht="14">
      <c r="A28" s="535"/>
      <c r="B28" s="448"/>
      <c r="C28" s="448"/>
      <c r="D28" s="356" t="s">
        <v>111</v>
      </c>
      <c r="E28" s="255"/>
      <c r="F28" s="121" t="s">
        <v>514</v>
      </c>
      <c r="G28" s="427"/>
      <c r="H28" s="61" t="s">
        <v>372</v>
      </c>
      <c r="I28" s="80">
        <v>0</v>
      </c>
      <c r="J28" s="124" t="s">
        <v>372</v>
      </c>
      <c r="K28" s="78">
        <v>0</v>
      </c>
      <c r="L28" s="163">
        <f t="shared" si="0"/>
        <v>0</v>
      </c>
      <c r="M28" s="125"/>
      <c r="N28" s="451"/>
      <c r="O28" s="451"/>
      <c r="P28" s="451"/>
      <c r="Q28" s="451"/>
      <c r="R28" s="451"/>
      <c r="S28" s="451"/>
      <c r="T28" s="451"/>
      <c r="U28" s="451"/>
    </row>
    <row r="29" spans="1:21" ht="14">
      <c r="A29" s="535"/>
      <c r="B29" s="448"/>
      <c r="C29" s="448"/>
      <c r="D29" s="356" t="s">
        <v>111</v>
      </c>
      <c r="E29" s="255"/>
      <c r="F29" s="121" t="s">
        <v>515</v>
      </c>
      <c r="G29" s="427"/>
      <c r="H29" s="61" t="s">
        <v>372</v>
      </c>
      <c r="I29" s="80">
        <v>0</v>
      </c>
      <c r="J29" s="124" t="s">
        <v>372</v>
      </c>
      <c r="K29" s="78">
        <v>0</v>
      </c>
      <c r="L29" s="163">
        <f t="shared" si="0"/>
        <v>0</v>
      </c>
      <c r="M29" s="125"/>
      <c r="N29" s="451"/>
      <c r="O29" s="451"/>
      <c r="P29" s="451"/>
      <c r="Q29" s="451"/>
      <c r="R29" s="451"/>
      <c r="S29" s="451"/>
      <c r="T29" s="451"/>
      <c r="U29" s="451"/>
    </row>
    <row r="30" spans="1:21" ht="14">
      <c r="A30" s="535"/>
      <c r="B30" s="448"/>
      <c r="C30" s="448"/>
      <c r="D30" s="356" t="s">
        <v>111</v>
      </c>
      <c r="E30" s="255"/>
      <c r="F30" s="121" t="s">
        <v>516</v>
      </c>
      <c r="G30" s="427"/>
      <c r="H30" s="61" t="s">
        <v>372</v>
      </c>
      <c r="I30" s="80">
        <v>0</v>
      </c>
      <c r="J30" s="124" t="s">
        <v>372</v>
      </c>
      <c r="K30" s="78">
        <v>0</v>
      </c>
      <c r="L30" s="163">
        <f t="shared" si="0"/>
        <v>0</v>
      </c>
      <c r="M30" s="125"/>
      <c r="N30" s="451"/>
      <c r="O30" s="451"/>
      <c r="P30" s="451"/>
      <c r="Q30" s="451"/>
      <c r="R30" s="451"/>
      <c r="S30" s="451"/>
      <c r="T30" s="451"/>
      <c r="U30" s="451"/>
    </row>
    <row r="31" spans="1:21" ht="14">
      <c r="A31" s="535"/>
      <c r="B31" s="448"/>
      <c r="C31" s="448"/>
      <c r="D31" s="356" t="s">
        <v>111</v>
      </c>
      <c r="E31" s="255"/>
      <c r="F31" s="121" t="s">
        <v>517</v>
      </c>
      <c r="G31" s="427"/>
      <c r="H31" s="61" t="s">
        <v>372</v>
      </c>
      <c r="I31" s="80">
        <v>0</v>
      </c>
      <c r="J31" s="124" t="s">
        <v>372</v>
      </c>
      <c r="K31" s="78">
        <v>0</v>
      </c>
      <c r="L31" s="163">
        <f t="shared" si="0"/>
        <v>0</v>
      </c>
      <c r="M31" s="125"/>
      <c r="N31" s="451"/>
      <c r="O31" s="451"/>
      <c r="P31" s="451"/>
      <c r="Q31" s="451"/>
      <c r="R31" s="451"/>
      <c r="S31" s="451"/>
      <c r="T31" s="451"/>
      <c r="U31" s="451"/>
    </row>
    <row r="32" spans="1:21" ht="13" thickBot="1">
      <c r="A32" s="535"/>
      <c r="B32" s="454"/>
      <c r="C32" s="454"/>
      <c r="D32" s="127"/>
      <c r="E32" s="127"/>
      <c r="F32" s="31"/>
      <c r="G32" s="427"/>
      <c r="H32" s="31"/>
      <c r="I32" s="31"/>
      <c r="J32" s="31"/>
      <c r="K32" s="31"/>
      <c r="L32" s="164" t="str">
        <f t="shared" si="0"/>
        <v/>
      </c>
      <c r="M32" s="127"/>
      <c r="N32" s="452"/>
      <c r="O32" s="452"/>
      <c r="P32" s="452"/>
      <c r="Q32" s="452"/>
      <c r="R32" s="452"/>
      <c r="S32" s="452"/>
      <c r="T32" s="452"/>
      <c r="U32" s="452"/>
    </row>
    <row r="33" spans="1:21" ht="15" customHeight="1">
      <c r="A33" s="535"/>
      <c r="B33" s="448" t="str">
        <f>Summary!B115</f>
        <v>Ability to select and apply appropriate generation template to one or several models</v>
      </c>
      <c r="C33" s="451" t="str">
        <f>Summary!A115</f>
        <v>4.2 (proposed)</v>
      </c>
      <c r="D33" s="255"/>
      <c r="E33" s="255"/>
      <c r="F33" s="129" t="s">
        <v>5</v>
      </c>
      <c r="G33" s="427"/>
      <c r="H33" s="61" t="s">
        <v>507</v>
      </c>
      <c r="I33" s="80">
        <v>0</v>
      </c>
      <c r="J33" s="124" t="s">
        <v>507</v>
      </c>
      <c r="K33" s="78">
        <v>0</v>
      </c>
      <c r="L33" s="163">
        <f t="shared" si="0"/>
        <v>0</v>
      </c>
      <c r="M33" s="20"/>
      <c r="N33" s="451">
        <f>SUMIF(E33:E43,"1.0M1",L33:L43)</f>
        <v>0</v>
      </c>
      <c r="O33" s="451">
        <f>SUMIF(E33:E43,"1.0M2",L33:L43)</f>
        <v>0</v>
      </c>
      <c r="P33" s="451">
        <f>SUMIF(E33:E43,"1.0M3",L33:L43)</f>
        <v>0</v>
      </c>
      <c r="Q33" s="451">
        <f>SUMIF(E33:E43,"1.0",L33:L43)</f>
        <v>0</v>
      </c>
      <c r="R33" s="451">
        <f>SUMIF(D33:D43,"&lt;=3",L33:L43)</f>
        <v>0</v>
      </c>
      <c r="S33" s="451">
        <f>SUMIF(D33:D43,"&gt;=4",L33:L43)</f>
        <v>0</v>
      </c>
      <c r="T33" s="451">
        <f>SUMIF(D33:D43,"&lt;=5",L33:L43)</f>
        <v>0</v>
      </c>
      <c r="U33" s="451">
        <f>SUM(L33:L43)</f>
        <v>0</v>
      </c>
    </row>
    <row r="34" spans="1:21" ht="14">
      <c r="A34" s="535"/>
      <c r="B34" s="448"/>
      <c r="C34" s="451"/>
      <c r="D34" s="255"/>
      <c r="E34" s="255"/>
      <c r="F34" s="129" t="s">
        <v>463</v>
      </c>
      <c r="G34" s="427"/>
      <c r="H34" s="61" t="s">
        <v>507</v>
      </c>
      <c r="I34" s="80">
        <v>0</v>
      </c>
      <c r="J34" s="124" t="s">
        <v>507</v>
      </c>
      <c r="K34" s="78">
        <v>0</v>
      </c>
      <c r="L34" s="163">
        <f t="shared" si="0"/>
        <v>0</v>
      </c>
      <c r="M34" s="20"/>
      <c r="N34" s="451"/>
      <c r="O34" s="451"/>
      <c r="P34" s="451"/>
      <c r="Q34" s="451"/>
      <c r="R34" s="451"/>
      <c r="S34" s="451"/>
      <c r="T34" s="451"/>
      <c r="U34" s="451"/>
    </row>
    <row r="35" spans="1:21" ht="14">
      <c r="A35" s="535"/>
      <c r="B35" s="448"/>
      <c r="C35" s="451"/>
      <c r="D35" s="255"/>
      <c r="E35" s="255"/>
      <c r="F35" s="129" t="s">
        <v>465</v>
      </c>
      <c r="G35" s="427"/>
      <c r="H35" s="61" t="s">
        <v>507</v>
      </c>
      <c r="I35" s="80">
        <v>0</v>
      </c>
      <c r="J35" s="124" t="s">
        <v>507</v>
      </c>
      <c r="K35" s="78">
        <v>0</v>
      </c>
      <c r="L35" s="163">
        <f t="shared" si="0"/>
        <v>0</v>
      </c>
      <c r="M35" s="20"/>
      <c r="N35" s="451"/>
      <c r="O35" s="451"/>
      <c r="P35" s="451"/>
      <c r="Q35" s="451"/>
      <c r="R35" s="451"/>
      <c r="S35" s="451"/>
      <c r="T35" s="451"/>
      <c r="U35" s="451"/>
    </row>
    <row r="36" spans="1:21" ht="14">
      <c r="A36" s="535"/>
      <c r="B36" s="448"/>
      <c r="C36" s="451"/>
      <c r="D36" s="255"/>
      <c r="E36" s="255"/>
      <c r="F36" s="129" t="s">
        <v>297</v>
      </c>
      <c r="G36" s="427"/>
      <c r="H36" s="61" t="s">
        <v>507</v>
      </c>
      <c r="I36" s="80">
        <v>0</v>
      </c>
      <c r="J36" s="124" t="s">
        <v>507</v>
      </c>
      <c r="K36" s="78">
        <v>0</v>
      </c>
      <c r="L36" s="163">
        <f t="shared" si="0"/>
        <v>0</v>
      </c>
      <c r="M36" s="20"/>
      <c r="N36" s="451"/>
      <c r="O36" s="451"/>
      <c r="P36" s="451"/>
      <c r="Q36" s="451"/>
      <c r="R36" s="451"/>
      <c r="S36" s="451"/>
      <c r="T36" s="451"/>
      <c r="U36" s="451"/>
    </row>
    <row r="37" spans="1:21" ht="24">
      <c r="A37" s="535"/>
      <c r="B37" s="448"/>
      <c r="C37" s="451"/>
      <c r="D37" s="255"/>
      <c r="E37" s="255"/>
      <c r="F37" s="130" t="s">
        <v>260</v>
      </c>
      <c r="G37" s="427"/>
      <c r="H37" s="61" t="s">
        <v>507</v>
      </c>
      <c r="I37" s="80">
        <v>0</v>
      </c>
      <c r="J37" s="124" t="s">
        <v>507</v>
      </c>
      <c r="K37" s="78">
        <v>0</v>
      </c>
      <c r="L37" s="163">
        <f t="shared" si="0"/>
        <v>0</v>
      </c>
      <c r="M37" s="20"/>
      <c r="N37" s="451"/>
      <c r="O37" s="451"/>
      <c r="P37" s="451"/>
      <c r="Q37" s="451"/>
      <c r="R37" s="451"/>
      <c r="S37" s="451"/>
      <c r="T37" s="451"/>
      <c r="U37" s="451"/>
    </row>
    <row r="38" spans="1:21" ht="14">
      <c r="A38" s="535"/>
      <c r="B38" s="448"/>
      <c r="C38" s="451"/>
      <c r="D38" s="255"/>
      <c r="E38" s="255"/>
      <c r="F38" s="129" t="s">
        <v>288</v>
      </c>
      <c r="G38" s="427"/>
      <c r="H38" s="61" t="s">
        <v>507</v>
      </c>
      <c r="I38" s="80">
        <v>0</v>
      </c>
      <c r="J38" s="124" t="s">
        <v>507</v>
      </c>
      <c r="K38" s="78">
        <v>0</v>
      </c>
      <c r="L38" s="163">
        <f t="shared" si="0"/>
        <v>0</v>
      </c>
      <c r="M38" s="20"/>
      <c r="N38" s="451"/>
      <c r="O38" s="451"/>
      <c r="P38" s="451"/>
      <c r="Q38" s="451"/>
      <c r="R38" s="451"/>
      <c r="S38" s="451"/>
      <c r="T38" s="451"/>
      <c r="U38" s="451"/>
    </row>
    <row r="39" spans="1:21" ht="14">
      <c r="A39" s="535"/>
      <c r="B39" s="448"/>
      <c r="C39" s="451"/>
      <c r="D39" s="255"/>
      <c r="E39" s="255"/>
      <c r="F39" s="129" t="s">
        <v>13</v>
      </c>
      <c r="G39" s="427"/>
      <c r="H39" s="61" t="s">
        <v>507</v>
      </c>
      <c r="I39" s="80">
        <v>0</v>
      </c>
      <c r="J39" s="124" t="s">
        <v>507</v>
      </c>
      <c r="K39" s="78">
        <v>0</v>
      </c>
      <c r="L39" s="163">
        <f t="shared" ref="L39:L53" si="1">IF(F39="", "", IF(OR(I39="", I39="?", K39="?"), "?", I39+K39))</f>
        <v>0</v>
      </c>
      <c r="M39" s="20"/>
      <c r="N39" s="451"/>
      <c r="O39" s="451"/>
      <c r="P39" s="451"/>
      <c r="Q39" s="451"/>
      <c r="R39" s="451"/>
      <c r="S39" s="451"/>
      <c r="T39" s="451"/>
      <c r="U39" s="451"/>
    </row>
    <row r="40" spans="1:21" ht="14">
      <c r="A40" s="535"/>
      <c r="B40" s="448"/>
      <c r="C40" s="451"/>
      <c r="D40" s="255"/>
      <c r="E40" s="255"/>
      <c r="F40" s="129" t="s">
        <v>528</v>
      </c>
      <c r="G40" s="427"/>
      <c r="H40" s="61" t="s">
        <v>507</v>
      </c>
      <c r="I40" s="80">
        <v>0</v>
      </c>
      <c r="J40" s="124" t="s">
        <v>507</v>
      </c>
      <c r="K40" s="78">
        <v>0</v>
      </c>
      <c r="L40" s="163">
        <f t="shared" si="1"/>
        <v>0</v>
      </c>
      <c r="M40" s="20"/>
      <c r="N40" s="451"/>
      <c r="O40" s="451"/>
      <c r="P40" s="451"/>
      <c r="Q40" s="451"/>
      <c r="R40" s="451"/>
      <c r="S40" s="451"/>
      <c r="T40" s="451"/>
      <c r="U40" s="451"/>
    </row>
    <row r="41" spans="1:21" ht="14">
      <c r="A41" s="535"/>
      <c r="B41" s="448"/>
      <c r="C41" s="451"/>
      <c r="D41" s="255"/>
      <c r="E41" s="255"/>
      <c r="F41" s="129" t="s">
        <v>529</v>
      </c>
      <c r="G41" s="427"/>
      <c r="H41" s="61" t="s">
        <v>507</v>
      </c>
      <c r="I41" s="80">
        <v>0</v>
      </c>
      <c r="J41" s="124" t="s">
        <v>507</v>
      </c>
      <c r="K41" s="78">
        <v>0</v>
      </c>
      <c r="L41" s="163">
        <f t="shared" si="1"/>
        <v>0</v>
      </c>
      <c r="M41" s="20"/>
      <c r="N41" s="451"/>
      <c r="O41" s="451"/>
      <c r="P41" s="451"/>
      <c r="Q41" s="451"/>
      <c r="R41" s="451"/>
      <c r="S41" s="451"/>
      <c r="T41" s="451"/>
      <c r="U41" s="451"/>
    </row>
    <row r="42" spans="1:21" ht="14">
      <c r="A42" s="535"/>
      <c r="B42" s="448"/>
      <c r="C42" s="451"/>
      <c r="D42" s="255"/>
      <c r="E42" s="255"/>
      <c r="F42" s="129" t="s">
        <v>530</v>
      </c>
      <c r="G42" s="427"/>
      <c r="H42" s="61" t="s">
        <v>507</v>
      </c>
      <c r="I42" s="80">
        <v>0</v>
      </c>
      <c r="J42" s="124" t="s">
        <v>507</v>
      </c>
      <c r="K42" s="78">
        <v>0</v>
      </c>
      <c r="L42" s="163">
        <f t="shared" si="1"/>
        <v>0</v>
      </c>
      <c r="M42" s="20"/>
      <c r="N42" s="451"/>
      <c r="O42" s="451"/>
      <c r="P42" s="451"/>
      <c r="Q42" s="451"/>
      <c r="R42" s="451"/>
      <c r="S42" s="451"/>
      <c r="T42" s="451"/>
      <c r="U42" s="451"/>
    </row>
    <row r="43" spans="1:21" ht="13" thickBot="1">
      <c r="A43" s="535"/>
      <c r="B43" s="454"/>
      <c r="C43" s="452"/>
      <c r="D43" s="127"/>
      <c r="E43" s="127"/>
      <c r="F43" s="31"/>
      <c r="G43" s="427"/>
      <c r="H43" s="31"/>
      <c r="I43" s="31"/>
      <c r="J43" s="31"/>
      <c r="K43" s="31"/>
      <c r="L43" s="164" t="str">
        <f t="shared" si="1"/>
        <v/>
      </c>
      <c r="M43" s="31"/>
      <c r="N43" s="452"/>
      <c r="O43" s="452"/>
      <c r="P43" s="452"/>
      <c r="Q43" s="452"/>
      <c r="R43" s="452"/>
      <c r="S43" s="452"/>
      <c r="T43" s="452"/>
      <c r="U43" s="452"/>
    </row>
    <row r="44" spans="1:21" ht="14">
      <c r="A44" s="535"/>
      <c r="B44" s="458" t="str">
        <f>Summary!B118</f>
        <v>Open, modifiable, and extensible code generation specifications</v>
      </c>
      <c r="C44" s="458" t="str">
        <f>Summary!A118</f>
        <v>E-CdGen-1</v>
      </c>
      <c r="D44" s="256"/>
      <c r="E44" s="256"/>
      <c r="F44" s="133" t="s">
        <v>424</v>
      </c>
      <c r="G44" s="427"/>
      <c r="H44" s="65" t="s">
        <v>507</v>
      </c>
      <c r="I44" s="91">
        <v>0</v>
      </c>
      <c r="J44" s="118" t="s">
        <v>507</v>
      </c>
      <c r="K44" s="117">
        <v>0</v>
      </c>
      <c r="L44" s="162">
        <f t="shared" si="1"/>
        <v>0</v>
      </c>
      <c r="N44" s="450">
        <f>SUMIF(E44:E45,"1.0M1",L44:L45)</f>
        <v>0</v>
      </c>
      <c r="O44" s="450">
        <f>SUMIF(E44:E45,"1.0M2",L44:L45)</f>
        <v>0</v>
      </c>
      <c r="P44" s="450">
        <f>SUMIF(E44:E45,"1.0M3",L44:L45)</f>
        <v>0</v>
      </c>
      <c r="Q44" s="450">
        <f>SUMIF(E44:E45,"1.0",L44:L45)</f>
        <v>0</v>
      </c>
      <c r="R44" s="450">
        <f>SUMIF(D44:D45,"&lt;=3",L44:L45)</f>
        <v>0</v>
      </c>
      <c r="S44" s="450">
        <f>SUMIF(D44:D45,"&gt;=4",L44:L45)</f>
        <v>0</v>
      </c>
      <c r="T44" s="450">
        <f>SUMIF(D44:D45,"&lt;=5",L44:L45)</f>
        <v>0</v>
      </c>
      <c r="U44" s="450">
        <f>SUM(L44:L45)</f>
        <v>0</v>
      </c>
    </row>
    <row r="45" spans="1:21" ht="15" thickBot="1">
      <c r="A45" s="535"/>
      <c r="B45" s="454"/>
      <c r="C45" s="454"/>
      <c r="D45" s="127"/>
      <c r="E45" s="127"/>
      <c r="F45" s="134"/>
      <c r="G45" s="427"/>
      <c r="H45" s="95"/>
      <c r="I45" s="96"/>
      <c r="J45" s="135"/>
      <c r="K45" s="104"/>
      <c r="L45" s="164" t="str">
        <f t="shared" si="1"/>
        <v/>
      </c>
      <c r="M45" s="31"/>
      <c r="N45" s="452"/>
      <c r="O45" s="452"/>
      <c r="P45" s="452"/>
      <c r="Q45" s="452"/>
      <c r="R45" s="452"/>
      <c r="S45" s="452"/>
      <c r="T45" s="452"/>
      <c r="U45" s="452"/>
    </row>
    <row r="46" spans="1:21" ht="15" customHeight="1">
      <c r="A46" s="535"/>
      <c r="B46" s="448" t="str">
        <f>Summary!B121</f>
        <v>Ability to generate code for different target languages</v>
      </c>
      <c r="C46" s="448" t="str">
        <f>Summary!A121</f>
        <v>E-CdGen-2</v>
      </c>
      <c r="D46" s="256"/>
      <c r="E46" s="256"/>
      <c r="F46" s="120" t="s">
        <v>518</v>
      </c>
      <c r="G46" s="427"/>
      <c r="H46" s="61" t="s">
        <v>507</v>
      </c>
      <c r="I46" s="80">
        <v>0</v>
      </c>
      <c r="J46" s="124" t="s">
        <v>507</v>
      </c>
      <c r="K46" s="78">
        <v>0</v>
      </c>
      <c r="L46" s="163">
        <f t="shared" si="1"/>
        <v>0</v>
      </c>
      <c r="M46" s="20"/>
      <c r="N46" s="451">
        <f>SUMIF(E46:E49,"1.0M1",L46:L49)</f>
        <v>0</v>
      </c>
      <c r="O46" s="451">
        <f>SUMIF(E46:E49,"1.0M2",L46:L49)</f>
        <v>0</v>
      </c>
      <c r="P46" s="451">
        <f>SUMIF(E46:E49,"1.0M3",L46:L49)</f>
        <v>0</v>
      </c>
      <c r="Q46" s="451">
        <f>SUMIF(E46:E49,"1.0",L46:L49)</f>
        <v>0</v>
      </c>
      <c r="R46" s="451">
        <f>SUMIF(D46:D49,"&lt;=3",L46:L49)</f>
        <v>0</v>
      </c>
      <c r="S46" s="451">
        <f>SUMIF(D46:D49,"&gt;=4",L46:L49)</f>
        <v>0</v>
      </c>
      <c r="T46" s="451">
        <f>SUMIF(D46:D49,"&lt;=5",L46:L49)</f>
        <v>0</v>
      </c>
      <c r="U46" s="451">
        <f>SUM(L46:L49)</f>
        <v>0</v>
      </c>
    </row>
    <row r="47" spans="1:21" ht="14">
      <c r="A47" s="535"/>
      <c r="B47" s="448"/>
      <c r="C47" s="448"/>
      <c r="D47" s="256"/>
      <c r="E47" s="256"/>
      <c r="F47" s="120" t="s">
        <v>519</v>
      </c>
      <c r="G47" s="427"/>
      <c r="H47" s="61" t="s">
        <v>507</v>
      </c>
      <c r="I47" s="80">
        <v>0</v>
      </c>
      <c r="J47" s="124" t="s">
        <v>507</v>
      </c>
      <c r="K47" s="78">
        <v>0</v>
      </c>
      <c r="L47" s="163">
        <f t="shared" si="1"/>
        <v>0</v>
      </c>
      <c r="M47" s="122"/>
      <c r="N47" s="451"/>
      <c r="O47" s="451"/>
      <c r="P47" s="451"/>
      <c r="Q47" s="451"/>
      <c r="R47" s="451"/>
      <c r="S47" s="451"/>
      <c r="T47" s="451"/>
      <c r="U47" s="451"/>
    </row>
    <row r="48" spans="1:21" ht="14">
      <c r="A48" s="535"/>
      <c r="B48" s="448"/>
      <c r="C48" s="448"/>
      <c r="D48" s="256"/>
      <c r="E48" s="256"/>
      <c r="F48" s="120" t="s">
        <v>521</v>
      </c>
      <c r="G48" s="427"/>
      <c r="H48" s="61" t="s">
        <v>507</v>
      </c>
      <c r="I48" s="80">
        <v>0</v>
      </c>
      <c r="J48" s="124" t="s">
        <v>507</v>
      </c>
      <c r="K48" s="78">
        <v>0</v>
      </c>
      <c r="L48" s="163">
        <f t="shared" si="1"/>
        <v>0</v>
      </c>
      <c r="M48" s="20"/>
      <c r="N48" s="451"/>
      <c r="O48" s="451"/>
      <c r="P48" s="451"/>
      <c r="Q48" s="451"/>
      <c r="R48" s="451"/>
      <c r="S48" s="451"/>
      <c r="T48" s="451"/>
      <c r="U48" s="451"/>
    </row>
    <row r="49" spans="1:21" ht="13" thickBot="1">
      <c r="A49" s="535"/>
      <c r="B49" s="454"/>
      <c r="C49" s="454"/>
      <c r="D49" s="31"/>
      <c r="E49" s="31"/>
      <c r="F49" s="31"/>
      <c r="G49" s="427"/>
      <c r="H49" s="31"/>
      <c r="I49" s="31"/>
      <c r="J49" s="31"/>
      <c r="K49" s="31"/>
      <c r="L49" s="164" t="str">
        <f t="shared" si="1"/>
        <v/>
      </c>
      <c r="M49" s="31"/>
      <c r="N49" s="452"/>
      <c r="O49" s="452"/>
      <c r="P49" s="452"/>
      <c r="Q49" s="452"/>
      <c r="R49" s="452"/>
      <c r="S49" s="452"/>
      <c r="T49" s="452"/>
      <c r="U49" s="452"/>
    </row>
    <row r="50" spans="1:21" ht="30" customHeight="1">
      <c r="A50" s="535"/>
      <c r="B50" s="458" t="str">
        <f>Summary!B124</f>
        <v>Ability to define incremental and scalable code generators and compilations</v>
      </c>
      <c r="C50" s="458" t="str">
        <f>Summary!A124</f>
        <v>E-CdGen-4</v>
      </c>
      <c r="F50" s="137" t="s">
        <v>129</v>
      </c>
      <c r="G50" s="427"/>
      <c r="H50" s="142" t="s">
        <v>507</v>
      </c>
      <c r="I50" s="139">
        <v>0</v>
      </c>
      <c r="J50" s="143" t="s">
        <v>507</v>
      </c>
      <c r="K50" s="139">
        <v>0</v>
      </c>
      <c r="L50" s="162">
        <f t="shared" si="1"/>
        <v>0</v>
      </c>
      <c r="M50" s="34"/>
      <c r="N50" s="450">
        <f>SUMIF(E50:E51,"1.0M1",L50:L51)</f>
        <v>0</v>
      </c>
      <c r="O50" s="450">
        <f>SUMIF(E50:E51,"1.0M2",L50:L51)</f>
        <v>0</v>
      </c>
      <c r="P50" s="450">
        <f>SUMIF(E50:E51,"1.0M3",L50:L51)</f>
        <v>0</v>
      </c>
      <c r="Q50" s="450">
        <f>SUMIF(E50:E51,"1.0",L50:L51)</f>
        <v>0</v>
      </c>
      <c r="R50" s="450">
        <f>SUMIF(D50:D51,"&lt;=3",L50:L51)</f>
        <v>0</v>
      </c>
      <c r="S50" s="450">
        <f>SUMIF(D50:D51,"&gt;=4",L50:L51)</f>
        <v>0</v>
      </c>
      <c r="T50" s="450">
        <f>SUMIF(D50:D51,"&lt;=5",L50:L51)</f>
        <v>0</v>
      </c>
      <c r="U50" s="450">
        <f>SUM(L50:L51)</f>
        <v>0</v>
      </c>
    </row>
    <row r="51" spans="1:21" ht="15" thickBot="1">
      <c r="A51" s="535"/>
      <c r="B51" s="454"/>
      <c r="C51" s="454"/>
      <c r="F51" s="138"/>
      <c r="G51" s="427"/>
      <c r="H51" s="95"/>
      <c r="I51" s="96"/>
      <c r="J51" s="135"/>
      <c r="K51" s="104"/>
      <c r="L51" s="164" t="str">
        <f t="shared" si="1"/>
        <v/>
      </c>
      <c r="M51" s="31"/>
      <c r="N51" s="452"/>
      <c r="O51" s="452"/>
      <c r="P51" s="452"/>
      <c r="Q51" s="452"/>
      <c r="R51" s="452"/>
      <c r="S51" s="452"/>
      <c r="T51" s="452"/>
      <c r="U51" s="452"/>
    </row>
    <row r="52" spans="1:21" ht="36">
      <c r="A52" s="535"/>
      <c r="B52" s="193" t="str">
        <f>Summary!B127</f>
        <v>Code generation support for easy debugging of generated code</v>
      </c>
      <c r="C52" s="193" t="str">
        <f>Summary!A127</f>
        <v>E-CdGen-6</v>
      </c>
      <c r="D52" s="34"/>
      <c r="E52" s="34"/>
      <c r="F52" s="141" t="s">
        <v>461</v>
      </c>
      <c r="G52" s="427"/>
      <c r="H52" s="142" t="s">
        <v>507</v>
      </c>
      <c r="I52" s="139">
        <v>0</v>
      </c>
      <c r="J52" s="143" t="s">
        <v>507</v>
      </c>
      <c r="K52" s="139">
        <v>0</v>
      </c>
      <c r="L52" s="162">
        <f t="shared" si="1"/>
        <v>0</v>
      </c>
      <c r="M52" s="34"/>
      <c r="N52" s="450">
        <f>SUMIF(E52:E52,"1.0M1",L52:L52)</f>
        <v>0</v>
      </c>
      <c r="O52" s="450">
        <f>SUMIF(E52:E52,"1.0M2",L52:L52)</f>
        <v>0</v>
      </c>
      <c r="P52" s="450">
        <f>SUMIF(E52:E52,"1.0M3",L52:L52)</f>
        <v>0</v>
      </c>
      <c r="Q52" s="450">
        <f>SUMIF(E52:E52,"1.0",L52:L52)</f>
        <v>0</v>
      </c>
      <c r="R52" s="450">
        <f>SUMIF(D52:D52,"&lt;=3",L52:L52)</f>
        <v>0</v>
      </c>
      <c r="S52" s="450">
        <f>SUMIF(D52:D52,"&gt;=4",L52:L52)</f>
        <v>0</v>
      </c>
      <c r="T52" s="450">
        <f>SUMIF(D52:D52,"&lt;=5",L52:L52)</f>
        <v>0</v>
      </c>
      <c r="U52" s="450">
        <f>SUM(L52:L52)</f>
        <v>0</v>
      </c>
    </row>
    <row r="53" spans="1:21" ht="13.5" customHeight="1" thickBot="1">
      <c r="A53" s="536"/>
      <c r="B53" s="195"/>
      <c r="C53" s="196"/>
      <c r="D53" s="31"/>
      <c r="E53" s="31"/>
      <c r="F53" s="31"/>
      <c r="G53" s="438"/>
      <c r="H53" s="146"/>
      <c r="I53" s="31"/>
      <c r="J53" s="31"/>
      <c r="K53" s="147"/>
      <c r="L53" s="164" t="str">
        <f t="shared" si="1"/>
        <v/>
      </c>
      <c r="M53" s="31"/>
      <c r="N53" s="429"/>
      <c r="O53" s="429"/>
      <c r="P53" s="429"/>
      <c r="Q53" s="429"/>
      <c r="R53" s="429"/>
      <c r="S53" s="429"/>
      <c r="T53" s="429"/>
      <c r="U53" s="429"/>
    </row>
  </sheetData>
  <sheetCalcPr fullCalcOnLoad="1"/>
  <mergeCells count="81">
    <mergeCell ref="U50:U51"/>
    <mergeCell ref="U52:U53"/>
    <mergeCell ref="S52:S53"/>
    <mergeCell ref="R52:R53"/>
    <mergeCell ref="P52:P53"/>
    <mergeCell ref="T52:T53"/>
    <mergeCell ref="O52:O53"/>
    <mergeCell ref="O46:O49"/>
    <mergeCell ref="Q1:Q3"/>
    <mergeCell ref="O1:O3"/>
    <mergeCell ref="G4:G53"/>
    <mergeCell ref="O4:O32"/>
    <mergeCell ref="Q50:Q51"/>
    <mergeCell ref="Q52:Q53"/>
    <mergeCell ref="P44:P45"/>
    <mergeCell ref="Q4:Q32"/>
    <mergeCell ref="P4:P32"/>
    <mergeCell ref="O33:O43"/>
    <mergeCell ref="Q46:Q49"/>
    <mergeCell ref="P46:P49"/>
    <mergeCell ref="Q33:Q43"/>
    <mergeCell ref="Q44:Q45"/>
    <mergeCell ref="O50:O51"/>
    <mergeCell ref="B33:B43"/>
    <mergeCell ref="T44:T45"/>
    <mergeCell ref="S44:S45"/>
    <mergeCell ref="R46:R49"/>
    <mergeCell ref="S46:S49"/>
    <mergeCell ref="R44:R45"/>
    <mergeCell ref="T46:T49"/>
    <mergeCell ref="P33:P43"/>
    <mergeCell ref="T33:T43"/>
    <mergeCell ref="R50:R51"/>
    <mergeCell ref="P50:P51"/>
    <mergeCell ref="S50:S51"/>
    <mergeCell ref="T50:T51"/>
    <mergeCell ref="N52:N53"/>
    <mergeCell ref="N46:N49"/>
    <mergeCell ref="A4:A53"/>
    <mergeCell ref="B44:B45"/>
    <mergeCell ref="C44:C45"/>
    <mergeCell ref="C4:C32"/>
    <mergeCell ref="B46:B49"/>
    <mergeCell ref="B50:B51"/>
    <mergeCell ref="C50:C51"/>
    <mergeCell ref="N33:N43"/>
    <mergeCell ref="N50:N51"/>
    <mergeCell ref="N44:N45"/>
    <mergeCell ref="B4:B32"/>
    <mergeCell ref="C46:C49"/>
    <mergeCell ref="C33:C43"/>
    <mergeCell ref="U1:U3"/>
    <mergeCell ref="S1:S3"/>
    <mergeCell ref="S33:S43"/>
    <mergeCell ref="R33:R43"/>
    <mergeCell ref="S4:S32"/>
    <mergeCell ref="R4:R32"/>
    <mergeCell ref="T1:T3"/>
    <mergeCell ref="N4:N32"/>
    <mergeCell ref="O44:O45"/>
    <mergeCell ref="U33:U43"/>
    <mergeCell ref="U46:U49"/>
    <mergeCell ref="U44:U45"/>
    <mergeCell ref="R1:R3"/>
    <mergeCell ref="U4:U32"/>
    <mergeCell ref="T4:T32"/>
    <mergeCell ref="P1:P3"/>
    <mergeCell ref="H1:K1"/>
    <mergeCell ref="N1:N3"/>
    <mergeCell ref="L1:L3"/>
    <mergeCell ref="J2:K2"/>
    <mergeCell ref="M1:M3"/>
    <mergeCell ref="H2:I2"/>
    <mergeCell ref="A1:F1"/>
    <mergeCell ref="G1:G3"/>
    <mergeCell ref="A2:A3"/>
    <mergeCell ref="B2:B3"/>
    <mergeCell ref="C2:C3"/>
    <mergeCell ref="D2:D3"/>
    <mergeCell ref="E2:E3"/>
    <mergeCell ref="F2:F3"/>
  </mergeCells>
  <phoneticPr fontId="10" type="noConversion"/>
  <conditionalFormatting sqref="V1:AH997 E4:E997 N54:U997 F1:M997 E1:E2 N4:U52 A1:D997">
    <cfRule type="cellIs" dxfId="10" priority="3" stopIfTrue="1" operator="equal">
      <formula>"?"</formula>
    </cfRule>
  </conditionalFormatting>
  <conditionalFormatting sqref="T1:U3 N1:S1">
    <cfRule type="cellIs" dxfId="9" priority="5" stopIfTrue="1" operator="equal">
      <formula>"?"</formula>
    </cfRule>
  </conditionalFormatting>
  <pageMargins left="0.75" right="0.75" top="1" bottom="1" header="0.5" footer="0.5"/>
  <legacy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V49"/>
  <sheetViews>
    <sheetView topLeftCell="B16" zoomScale="75" zoomScaleNormal="80" zoomScalePageLayoutView="80" workbookViewId="0">
      <selection activeCell="E29" sqref="E29"/>
    </sheetView>
  </sheetViews>
  <sheetFormatPr baseColWidth="10" defaultColWidth="8.33203125" defaultRowHeight="12"/>
  <cols>
    <col min="1" max="1" width="9.83203125" bestFit="1" customWidth="1"/>
    <col min="2" max="2" width="36.6640625" customWidth="1"/>
    <col min="3" max="3" width="16.1640625" bestFit="1" customWidth="1"/>
    <col min="4" max="4" width="9.83203125" style="18" bestFit="1" customWidth="1"/>
    <col min="5" max="5" width="13.1640625" style="18" customWidth="1"/>
    <col min="6" max="6" width="49.5" bestFit="1" customWidth="1"/>
    <col min="7" max="7" width="19.6640625" customWidth="1"/>
    <col min="8" max="8" width="40.5" customWidth="1"/>
    <col min="9" max="9" width="7.33203125" style="18" bestFit="1" customWidth="1"/>
    <col min="10" max="10" width="23" customWidth="1"/>
    <col min="11" max="11" width="7.33203125" style="18" customWidth="1"/>
    <col min="12" max="12" width="20.33203125" customWidth="1"/>
    <col min="13" max="13" width="21.5" customWidth="1"/>
    <col min="14" max="14" width="16.6640625" customWidth="1"/>
    <col min="15" max="15" width="17.33203125" customWidth="1"/>
    <col min="16" max="17" width="16.6640625" customWidth="1"/>
    <col min="18" max="19" width="16" customWidth="1"/>
    <col min="20" max="20" width="16.5" customWidth="1"/>
    <col min="21" max="21" width="16.83203125" customWidth="1"/>
  </cols>
  <sheetData>
    <row r="1" spans="1:22" s="17" customFormat="1" ht="18.75" customHeight="1">
      <c r="A1" s="424" t="s">
        <v>360</v>
      </c>
      <c r="B1" s="424"/>
      <c r="C1" s="424"/>
      <c r="D1" s="424"/>
      <c r="E1" s="424"/>
      <c r="F1" s="424"/>
      <c r="G1" s="424" t="s">
        <v>361</v>
      </c>
      <c r="H1" s="412" t="s">
        <v>362</v>
      </c>
      <c r="I1" s="425"/>
      <c r="J1" s="425"/>
      <c r="K1" s="413"/>
      <c r="L1" s="424" t="s">
        <v>309</v>
      </c>
      <c r="M1" s="424" t="s">
        <v>310</v>
      </c>
      <c r="N1" s="420" t="s">
        <v>347</v>
      </c>
      <c r="O1" s="420" t="s">
        <v>346</v>
      </c>
      <c r="P1" s="420" t="s">
        <v>345</v>
      </c>
      <c r="Q1" s="420" t="s">
        <v>350</v>
      </c>
      <c r="R1" s="420" t="s">
        <v>344</v>
      </c>
      <c r="S1" s="420" t="s">
        <v>343</v>
      </c>
      <c r="T1" s="418" t="s">
        <v>348</v>
      </c>
      <c r="U1" s="418" t="s">
        <v>349</v>
      </c>
      <c r="V1" s="16"/>
    </row>
    <row r="2" spans="1:22" s="17" customFormat="1" ht="18.75" customHeight="1">
      <c r="A2" s="416" t="s">
        <v>311</v>
      </c>
      <c r="B2" s="416" t="s">
        <v>796</v>
      </c>
      <c r="C2" s="416" t="s">
        <v>797</v>
      </c>
      <c r="D2" s="416" t="s">
        <v>798</v>
      </c>
      <c r="E2" s="414" t="s">
        <v>334</v>
      </c>
      <c r="F2" s="416" t="s">
        <v>799</v>
      </c>
      <c r="G2" s="416"/>
      <c r="H2" s="412" t="s">
        <v>800</v>
      </c>
      <c r="I2" s="413"/>
      <c r="J2" s="412" t="s">
        <v>298</v>
      </c>
      <c r="K2" s="413"/>
      <c r="L2" s="416"/>
      <c r="M2" s="416"/>
      <c r="N2" s="421"/>
      <c r="O2" s="421"/>
      <c r="P2" s="421"/>
      <c r="Q2" s="421"/>
      <c r="R2" s="421"/>
      <c r="S2" s="421"/>
      <c r="T2" s="416"/>
      <c r="U2" s="416"/>
      <c r="V2" s="16"/>
    </row>
    <row r="3" spans="1:22" s="17" customFormat="1" ht="55" thickBot="1">
      <c r="A3" s="417"/>
      <c r="B3" s="422"/>
      <c r="C3" s="417"/>
      <c r="D3" s="417"/>
      <c r="E3" s="415"/>
      <c r="F3" s="417"/>
      <c r="G3" s="419"/>
      <c r="H3" s="154" t="s">
        <v>408</v>
      </c>
      <c r="I3" s="288" t="s">
        <v>409</v>
      </c>
      <c r="J3" s="155" t="s">
        <v>408</v>
      </c>
      <c r="K3" s="288" t="s">
        <v>409</v>
      </c>
      <c r="L3" s="419"/>
      <c r="M3" s="419"/>
      <c r="N3" s="415"/>
      <c r="O3" s="415"/>
      <c r="P3" s="415"/>
      <c r="Q3" s="415"/>
      <c r="R3" s="415"/>
      <c r="S3" s="415"/>
      <c r="T3" s="419"/>
      <c r="U3" s="419"/>
      <c r="V3" s="16"/>
    </row>
    <row r="4" spans="1:22" ht="68.25" customHeight="1" thickTop="1">
      <c r="A4" s="435" t="s">
        <v>54</v>
      </c>
      <c r="B4" s="409" t="s">
        <v>80</v>
      </c>
      <c r="C4" s="409" t="s">
        <v>634</v>
      </c>
      <c r="D4" s="23">
        <v>1</v>
      </c>
      <c r="E4" s="23" t="s">
        <v>340</v>
      </c>
      <c r="F4" s="24" t="s">
        <v>574</v>
      </c>
      <c r="G4" s="426" t="s">
        <v>454</v>
      </c>
      <c r="H4" s="287" t="s">
        <v>617</v>
      </c>
      <c r="I4" s="23">
        <v>1</v>
      </c>
      <c r="J4" s="25"/>
      <c r="K4" s="291">
        <v>0</v>
      </c>
      <c r="L4" s="182">
        <f t="shared" ref="L4:L49" si="0">IF(F4="", "", IF(OR(I4="", I4="?", K4="?"), "?", I4+K4))</f>
        <v>1</v>
      </c>
      <c r="M4" s="25" t="s">
        <v>266</v>
      </c>
      <c r="N4" s="447">
        <f>SUMIF(E4:E12,"1.0M1",L4:L12)</f>
        <v>1</v>
      </c>
      <c r="O4" s="447">
        <f>SUMIF(E4:E12,"1.0M2",L4:L12)</f>
        <v>9</v>
      </c>
      <c r="P4" s="447">
        <f>SUMIF(E4:E12,"1.0M3",L4:L12)</f>
        <v>4</v>
      </c>
      <c r="Q4" s="447">
        <f>SUMIF(E4:E12,"1.0",L4:L12)</f>
        <v>0</v>
      </c>
      <c r="R4" s="447">
        <f>SUMIF(D4:D12,"&lt;=3",L4:L12)</f>
        <v>14</v>
      </c>
      <c r="S4" s="447">
        <f>SUMIF(D4:D12,"&gt;=4",L4:L12)</f>
        <v>0</v>
      </c>
      <c r="T4" s="447">
        <f>SUMIF(D4:D12,"&lt;=5",L4:L12)</f>
        <v>14</v>
      </c>
      <c r="U4" s="447">
        <f>SUM(L4:L12)</f>
        <v>22</v>
      </c>
    </row>
    <row r="5" spans="1:22" ht="240.75" customHeight="1">
      <c r="A5" s="436"/>
      <c r="B5" s="410"/>
      <c r="C5" s="410"/>
      <c r="D5" s="27">
        <v>1</v>
      </c>
      <c r="E5" s="27" t="s">
        <v>341</v>
      </c>
      <c r="F5" s="19" t="s">
        <v>618</v>
      </c>
      <c r="G5" s="427"/>
      <c r="H5" s="262" t="s">
        <v>65</v>
      </c>
      <c r="I5" s="28">
        <v>4</v>
      </c>
      <c r="J5" s="120"/>
      <c r="K5" s="290">
        <v>1</v>
      </c>
      <c r="L5" s="182">
        <f t="shared" si="0"/>
        <v>5</v>
      </c>
      <c r="M5" s="20" t="s">
        <v>335</v>
      </c>
      <c r="N5" s="445"/>
      <c r="O5" s="445"/>
      <c r="P5" s="445"/>
      <c r="Q5" s="445"/>
      <c r="R5" s="445"/>
      <c r="S5" s="445"/>
      <c r="T5" s="445"/>
      <c r="U5" s="445"/>
    </row>
    <row r="6" spans="1:22" ht="60.75" customHeight="1">
      <c r="A6" s="436"/>
      <c r="B6" s="410"/>
      <c r="C6" s="410"/>
      <c r="D6" s="27">
        <v>2</v>
      </c>
      <c r="E6" s="27" t="s">
        <v>279</v>
      </c>
      <c r="F6" s="19" t="s">
        <v>619</v>
      </c>
      <c r="G6" s="427"/>
      <c r="H6" s="263" t="s">
        <v>620</v>
      </c>
      <c r="I6" s="27">
        <v>3</v>
      </c>
      <c r="J6" s="20"/>
      <c r="K6" s="27">
        <v>1</v>
      </c>
      <c r="L6" s="182">
        <f t="shared" si="0"/>
        <v>4</v>
      </c>
      <c r="M6" s="194" t="s">
        <v>267</v>
      </c>
      <c r="N6" s="445"/>
      <c r="O6" s="445"/>
      <c r="P6" s="445"/>
      <c r="Q6" s="445"/>
      <c r="R6" s="445"/>
      <c r="S6" s="445"/>
      <c r="T6" s="445"/>
      <c r="U6" s="445"/>
    </row>
    <row r="7" spans="1:22" ht="56">
      <c r="A7" s="436"/>
      <c r="B7" s="410"/>
      <c r="C7" s="410"/>
      <c r="D7" s="18">
        <v>1</v>
      </c>
      <c r="E7" s="27" t="s">
        <v>341</v>
      </c>
      <c r="F7" s="187" t="s">
        <v>622</v>
      </c>
      <c r="G7" s="428"/>
      <c r="H7" s="263" t="s">
        <v>620</v>
      </c>
      <c r="I7" s="18">
        <v>3</v>
      </c>
      <c r="J7" s="20"/>
      <c r="K7" s="27">
        <v>1</v>
      </c>
      <c r="L7" s="182">
        <f t="shared" si="0"/>
        <v>4</v>
      </c>
      <c r="M7" s="194" t="s">
        <v>267</v>
      </c>
      <c r="N7" s="445"/>
      <c r="O7" s="445"/>
      <c r="P7" s="445"/>
      <c r="Q7" s="445"/>
      <c r="R7" s="445"/>
      <c r="S7" s="445"/>
      <c r="T7" s="445"/>
      <c r="U7" s="445"/>
    </row>
    <row r="8" spans="1:22" ht="218.25" customHeight="1">
      <c r="A8" s="436"/>
      <c r="B8" s="410"/>
      <c r="C8" s="410"/>
      <c r="D8" s="334" t="s">
        <v>338</v>
      </c>
      <c r="E8" s="27"/>
      <c r="F8" s="19" t="s">
        <v>331</v>
      </c>
      <c r="G8" s="428"/>
      <c r="H8" s="286" t="s">
        <v>66</v>
      </c>
      <c r="I8" s="289">
        <v>1</v>
      </c>
      <c r="J8" s="20"/>
      <c r="K8" s="27">
        <v>0</v>
      </c>
      <c r="L8" s="182">
        <f t="shared" si="0"/>
        <v>1</v>
      </c>
      <c r="M8" s="20"/>
      <c r="N8" s="445"/>
      <c r="O8" s="445"/>
      <c r="P8" s="445"/>
      <c r="Q8" s="445"/>
      <c r="R8" s="445"/>
      <c r="S8" s="445"/>
      <c r="T8" s="445"/>
      <c r="U8" s="445"/>
    </row>
    <row r="9" spans="1:22" ht="57.75" customHeight="1">
      <c r="A9" s="436"/>
      <c r="B9" s="410"/>
      <c r="C9" s="410"/>
      <c r="D9" s="334" t="s">
        <v>338</v>
      </c>
      <c r="E9" s="27"/>
      <c r="F9" s="19" t="s">
        <v>31</v>
      </c>
      <c r="G9" s="428"/>
      <c r="H9" s="130" t="s">
        <v>33</v>
      </c>
      <c r="I9" s="289">
        <v>2</v>
      </c>
      <c r="J9" s="20"/>
      <c r="K9" s="28">
        <v>0</v>
      </c>
      <c r="L9" s="182">
        <f t="shared" si="0"/>
        <v>2</v>
      </c>
      <c r="M9" s="20"/>
      <c r="N9" s="445"/>
      <c r="O9" s="445"/>
      <c r="P9" s="445"/>
      <c r="Q9" s="445"/>
      <c r="R9" s="445"/>
      <c r="S9" s="445"/>
      <c r="T9" s="445"/>
      <c r="U9" s="445"/>
    </row>
    <row r="10" spans="1:22" ht="163.5" customHeight="1">
      <c r="A10" s="436"/>
      <c r="B10" s="410"/>
      <c r="C10" s="410"/>
      <c r="D10" s="334" t="s">
        <v>338</v>
      </c>
      <c r="E10" s="27"/>
      <c r="F10" s="19" t="s">
        <v>32</v>
      </c>
      <c r="G10" s="428"/>
      <c r="H10" s="130" t="s">
        <v>64</v>
      </c>
      <c r="I10" s="289">
        <v>3</v>
      </c>
      <c r="J10" s="20"/>
      <c r="K10" s="28">
        <v>1</v>
      </c>
      <c r="L10" s="182">
        <f t="shared" si="0"/>
        <v>4</v>
      </c>
      <c r="M10" s="20"/>
      <c r="N10" s="445"/>
      <c r="O10" s="445"/>
      <c r="P10" s="445"/>
      <c r="Q10" s="445"/>
      <c r="R10" s="445"/>
      <c r="S10" s="445"/>
      <c r="T10" s="445"/>
      <c r="U10" s="445"/>
    </row>
    <row r="11" spans="1:22" ht="66" customHeight="1">
      <c r="A11" s="436"/>
      <c r="B11" s="410"/>
      <c r="C11" s="410"/>
      <c r="D11" s="334" t="s">
        <v>339</v>
      </c>
      <c r="E11" s="27"/>
      <c r="F11" s="19" t="s">
        <v>575</v>
      </c>
      <c r="G11" s="428"/>
      <c r="H11" s="120" t="s">
        <v>768</v>
      </c>
      <c r="I11" s="289">
        <v>1</v>
      </c>
      <c r="J11" s="20"/>
      <c r="K11" s="27">
        <v>0</v>
      </c>
      <c r="L11" s="182">
        <f t="shared" si="0"/>
        <v>1</v>
      </c>
      <c r="M11" s="20"/>
      <c r="N11" s="445"/>
      <c r="O11" s="445"/>
      <c r="P11" s="445"/>
      <c r="Q11" s="445"/>
      <c r="R11" s="445"/>
      <c r="S11" s="445"/>
      <c r="T11" s="445"/>
      <c r="U11" s="445"/>
    </row>
    <row r="12" spans="1:22" ht="15" thickBot="1">
      <c r="A12" s="436"/>
      <c r="B12" s="411"/>
      <c r="C12" s="411"/>
      <c r="D12" s="29"/>
      <c r="E12" s="29"/>
      <c r="F12" s="30"/>
      <c r="G12" s="429"/>
      <c r="H12" s="31"/>
      <c r="I12" s="29"/>
      <c r="J12" s="31"/>
      <c r="K12" s="29"/>
      <c r="L12" s="183" t="str">
        <f t="shared" si="0"/>
        <v/>
      </c>
      <c r="M12" s="31"/>
      <c r="N12" s="446"/>
      <c r="O12" s="446"/>
      <c r="P12" s="446"/>
      <c r="Q12" s="446"/>
      <c r="R12" s="446"/>
      <c r="S12" s="446"/>
      <c r="T12" s="446"/>
      <c r="U12" s="446"/>
    </row>
    <row r="13" spans="1:22" ht="15" customHeight="1">
      <c r="A13" s="436"/>
      <c r="B13" s="423" t="s">
        <v>792</v>
      </c>
      <c r="C13" s="423" t="s">
        <v>635</v>
      </c>
      <c r="D13" s="335" t="s">
        <v>338</v>
      </c>
      <c r="E13" s="32"/>
      <c r="F13" s="33" t="s">
        <v>576</v>
      </c>
      <c r="G13" s="432" t="s">
        <v>845</v>
      </c>
      <c r="H13" s="439" t="s">
        <v>680</v>
      </c>
      <c r="I13" s="32">
        <v>0</v>
      </c>
      <c r="J13" s="34"/>
      <c r="K13" s="32">
        <v>0</v>
      </c>
      <c r="L13" s="181">
        <f t="shared" si="0"/>
        <v>0</v>
      </c>
      <c r="M13" s="34"/>
      <c r="N13" s="444">
        <f>SUMIF(E13:E18,"1.0M1",L13:L18)</f>
        <v>0</v>
      </c>
      <c r="O13" s="444">
        <f>SUMIF(E13:E18,"1.0M2",L13:L18)</f>
        <v>0</v>
      </c>
      <c r="P13" s="444">
        <f>SUMIF(E13:E18,"1.0M3",L13:L18)</f>
        <v>0</v>
      </c>
      <c r="Q13" s="444">
        <f>SUMIF(E13:E18,"1.0",L13:L18)</f>
        <v>0</v>
      </c>
      <c r="R13" s="444">
        <f>SUMIF(D13:D18,"&lt;=3",L13:L18)</f>
        <v>0</v>
      </c>
      <c r="S13" s="444">
        <f>SUMIF(D13:D18,"&gt;=4",L13:L18)</f>
        <v>0</v>
      </c>
      <c r="T13" s="444">
        <f>SUMIF(D13:D18,"&lt;=5",L13:L18)</f>
        <v>0</v>
      </c>
      <c r="U13" s="444">
        <f>SUM(L13:L18)</f>
        <v>0</v>
      </c>
    </row>
    <row r="14" spans="1:22" ht="28">
      <c r="A14" s="436"/>
      <c r="B14" s="410"/>
      <c r="C14" s="410"/>
      <c r="D14" s="334" t="s">
        <v>338</v>
      </c>
      <c r="E14" s="27"/>
      <c r="F14" s="19" t="s">
        <v>577</v>
      </c>
      <c r="G14" s="428"/>
      <c r="H14" s="440"/>
      <c r="I14" s="27">
        <v>0</v>
      </c>
      <c r="J14" s="20"/>
      <c r="K14" s="27">
        <v>0</v>
      </c>
      <c r="L14" s="182">
        <f t="shared" si="0"/>
        <v>0</v>
      </c>
      <c r="M14" s="20"/>
      <c r="N14" s="445"/>
      <c r="O14" s="445"/>
      <c r="P14" s="445"/>
      <c r="Q14" s="445"/>
      <c r="R14" s="445"/>
      <c r="S14" s="445"/>
      <c r="T14" s="445"/>
      <c r="U14" s="445"/>
    </row>
    <row r="15" spans="1:22" ht="28">
      <c r="A15" s="436"/>
      <c r="B15" s="410"/>
      <c r="C15" s="410"/>
      <c r="D15" s="334" t="s">
        <v>338</v>
      </c>
      <c r="E15" s="27"/>
      <c r="F15" s="19" t="s">
        <v>578</v>
      </c>
      <c r="G15" s="428"/>
      <c r="H15" s="440"/>
      <c r="I15" s="27">
        <v>0</v>
      </c>
      <c r="J15" s="20"/>
      <c r="K15" s="27">
        <v>0</v>
      </c>
      <c r="L15" s="182">
        <f t="shared" si="0"/>
        <v>0</v>
      </c>
      <c r="M15" s="20"/>
      <c r="N15" s="445"/>
      <c r="O15" s="445"/>
      <c r="P15" s="445"/>
      <c r="Q15" s="445"/>
      <c r="R15" s="445"/>
      <c r="S15" s="445"/>
      <c r="T15" s="445"/>
      <c r="U15" s="445"/>
    </row>
    <row r="16" spans="1:22" ht="14">
      <c r="A16" s="436"/>
      <c r="B16" s="410"/>
      <c r="C16" s="410"/>
      <c r="D16" s="27">
        <v>1</v>
      </c>
      <c r="E16" s="27"/>
      <c r="F16" s="19" t="s">
        <v>579</v>
      </c>
      <c r="G16" s="428"/>
      <c r="H16" s="186" t="s">
        <v>681</v>
      </c>
      <c r="I16" s="27">
        <v>0</v>
      </c>
      <c r="J16" s="20"/>
      <c r="K16" s="27">
        <v>0</v>
      </c>
      <c r="L16" s="182">
        <f t="shared" si="0"/>
        <v>0</v>
      </c>
      <c r="M16" s="20"/>
      <c r="N16" s="445"/>
      <c r="O16" s="445"/>
      <c r="P16" s="445"/>
      <c r="Q16" s="445"/>
      <c r="R16" s="445"/>
      <c r="S16" s="445"/>
      <c r="T16" s="445"/>
      <c r="U16" s="445"/>
    </row>
    <row r="17" spans="1:21" ht="42">
      <c r="A17" s="436"/>
      <c r="B17" s="410"/>
      <c r="C17" s="410"/>
      <c r="D17" s="334" t="s">
        <v>338</v>
      </c>
      <c r="E17" s="27"/>
      <c r="F17" s="19" t="s">
        <v>330</v>
      </c>
      <c r="G17" s="428"/>
      <c r="H17" s="185" t="s">
        <v>631</v>
      </c>
      <c r="I17" s="290">
        <v>0</v>
      </c>
      <c r="J17" s="20"/>
      <c r="K17" s="27">
        <v>0</v>
      </c>
      <c r="L17" s="182">
        <f t="shared" si="0"/>
        <v>0</v>
      </c>
      <c r="M17" s="20"/>
      <c r="N17" s="445"/>
      <c r="O17" s="445"/>
      <c r="P17" s="445"/>
      <c r="Q17" s="445"/>
      <c r="R17" s="445"/>
      <c r="S17" s="445"/>
      <c r="T17" s="445"/>
      <c r="U17" s="445"/>
    </row>
    <row r="18" spans="1:21" ht="15" thickBot="1">
      <c r="A18" s="436"/>
      <c r="B18" s="411"/>
      <c r="C18" s="411"/>
      <c r="D18" s="29"/>
      <c r="E18" s="29"/>
      <c r="F18" s="30"/>
      <c r="G18" s="429"/>
      <c r="H18" s="31"/>
      <c r="I18" s="29"/>
      <c r="J18" s="31"/>
      <c r="K18" s="29"/>
      <c r="L18" s="183" t="str">
        <f t="shared" si="0"/>
        <v/>
      </c>
      <c r="M18" s="31"/>
      <c r="N18" s="446"/>
      <c r="O18" s="446"/>
      <c r="P18" s="446"/>
      <c r="Q18" s="446"/>
      <c r="R18" s="446"/>
      <c r="S18" s="446"/>
      <c r="T18" s="446">
        <f>SUMIF(D18:D29,1,L18:L29)</f>
        <v>10</v>
      </c>
      <c r="U18" s="446">
        <f>SUM(L18:L29)</f>
        <v>18</v>
      </c>
    </row>
    <row r="19" spans="1:21" ht="28">
      <c r="A19" s="436"/>
      <c r="B19" s="423" t="s">
        <v>752</v>
      </c>
      <c r="C19" s="423" t="s">
        <v>730</v>
      </c>
      <c r="D19" s="32">
        <v>1</v>
      </c>
      <c r="E19" s="32"/>
      <c r="F19" s="33" t="s">
        <v>332</v>
      </c>
      <c r="G19" s="441" t="s">
        <v>558</v>
      </c>
      <c r="H19" s="188" t="s">
        <v>681</v>
      </c>
      <c r="I19" s="32">
        <v>0</v>
      </c>
      <c r="J19" s="34"/>
      <c r="K19" s="32">
        <v>0</v>
      </c>
      <c r="L19" s="181">
        <f t="shared" si="0"/>
        <v>0</v>
      </c>
      <c r="M19" s="34"/>
      <c r="N19" s="444">
        <f>SUMIF(E19:E30,"1.0M1",L19:L30)</f>
        <v>0</v>
      </c>
      <c r="O19" s="444">
        <f>SUMIF(E19:E30,"1.0M2",L19:L30)</f>
        <v>0</v>
      </c>
      <c r="P19" s="444">
        <f>SUMIF(E19:E30,"1.0M3",L19:L30)</f>
        <v>8</v>
      </c>
      <c r="Q19" s="444">
        <f>SUMIF(E19:E30,"1.0",L19:L30)</f>
        <v>6</v>
      </c>
      <c r="R19" s="444">
        <f>SUMIF(D19:D30,"&lt;=3",L19:L30)</f>
        <v>14</v>
      </c>
      <c r="S19" s="444">
        <f>SUMIF(D19:D30,"&gt;=4",L19:L30)</f>
        <v>0</v>
      </c>
      <c r="T19" s="444">
        <f>SUMIF(D19:D30,"&lt;=5",L19:L30)</f>
        <v>14</v>
      </c>
      <c r="U19" s="444">
        <f>SUM(L19:L30)</f>
        <v>18</v>
      </c>
    </row>
    <row r="20" spans="1:21" ht="14">
      <c r="A20" s="436"/>
      <c r="B20" s="410"/>
      <c r="C20" s="410"/>
      <c r="D20" s="27">
        <v>1</v>
      </c>
      <c r="E20" s="27" t="s">
        <v>279</v>
      </c>
      <c r="F20" s="19" t="s">
        <v>333</v>
      </c>
      <c r="G20" s="428"/>
      <c r="H20" s="440" t="s">
        <v>336</v>
      </c>
      <c r="I20" s="428">
        <v>3</v>
      </c>
      <c r="J20" s="430"/>
      <c r="K20" s="428">
        <v>1</v>
      </c>
      <c r="L20" s="431">
        <f t="shared" si="0"/>
        <v>4</v>
      </c>
      <c r="M20" s="430" t="s">
        <v>266</v>
      </c>
      <c r="N20" s="445"/>
      <c r="O20" s="445"/>
      <c r="P20" s="445"/>
      <c r="Q20" s="445"/>
      <c r="R20" s="445"/>
      <c r="S20" s="445"/>
      <c r="T20" s="445"/>
      <c r="U20" s="445"/>
    </row>
    <row r="21" spans="1:21" ht="48.75" customHeight="1">
      <c r="A21" s="436"/>
      <c r="B21" s="410"/>
      <c r="C21" s="410"/>
      <c r="D21" s="27">
        <v>1</v>
      </c>
      <c r="E21" s="27" t="s">
        <v>279</v>
      </c>
      <c r="F21" s="19" t="s">
        <v>629</v>
      </c>
      <c r="G21" s="428"/>
      <c r="H21" s="440"/>
      <c r="I21" s="428"/>
      <c r="J21" s="430"/>
      <c r="K21" s="428"/>
      <c r="L21" s="431" t="str">
        <f t="shared" si="0"/>
        <v>?</v>
      </c>
      <c r="M21" s="430"/>
      <c r="N21" s="445"/>
      <c r="O21" s="445"/>
      <c r="P21" s="445"/>
      <c r="Q21" s="445"/>
      <c r="R21" s="445"/>
      <c r="S21" s="445"/>
      <c r="T21" s="445"/>
      <c r="U21" s="445"/>
    </row>
    <row r="22" spans="1:21" ht="54.75" customHeight="1">
      <c r="A22" s="436"/>
      <c r="B22" s="410"/>
      <c r="C22" s="410"/>
      <c r="D22" s="175">
        <v>2</v>
      </c>
      <c r="E22" s="27" t="s">
        <v>238</v>
      </c>
      <c r="F22" s="19" t="s">
        <v>386</v>
      </c>
      <c r="G22" s="428"/>
      <c r="H22" s="237" t="s">
        <v>633</v>
      </c>
      <c r="I22" s="27">
        <v>3</v>
      </c>
      <c r="J22" s="20"/>
      <c r="K22" s="27">
        <v>1</v>
      </c>
      <c r="L22" s="182">
        <f t="shared" si="0"/>
        <v>4</v>
      </c>
      <c r="M22" s="20" t="s">
        <v>266</v>
      </c>
      <c r="N22" s="445"/>
      <c r="O22" s="445"/>
      <c r="P22" s="445"/>
      <c r="Q22" s="445"/>
      <c r="R22" s="445"/>
      <c r="S22" s="445"/>
      <c r="T22" s="445"/>
      <c r="U22" s="445"/>
    </row>
    <row r="23" spans="1:21" ht="65.25" customHeight="1">
      <c r="A23" s="436"/>
      <c r="B23" s="410"/>
      <c r="C23" s="410"/>
      <c r="D23" s="364" t="s">
        <v>338</v>
      </c>
      <c r="E23" s="175"/>
      <c r="F23" s="19" t="s">
        <v>555</v>
      </c>
      <c r="G23" s="428"/>
      <c r="H23" s="251" t="s">
        <v>557</v>
      </c>
      <c r="I23" s="27">
        <v>3</v>
      </c>
      <c r="J23" s="20"/>
      <c r="K23" s="27">
        <v>1</v>
      </c>
      <c r="L23" s="182">
        <f t="shared" si="0"/>
        <v>4</v>
      </c>
      <c r="M23" s="194"/>
      <c r="N23" s="445"/>
      <c r="O23" s="445"/>
      <c r="P23" s="445"/>
      <c r="Q23" s="445"/>
      <c r="R23" s="445"/>
      <c r="S23" s="445"/>
      <c r="T23" s="445"/>
      <c r="U23" s="445"/>
    </row>
    <row r="24" spans="1:21" ht="174" customHeight="1">
      <c r="A24" s="436"/>
      <c r="B24" s="410"/>
      <c r="C24" s="410"/>
      <c r="D24" s="175">
        <v>1</v>
      </c>
      <c r="E24" s="27" t="s">
        <v>279</v>
      </c>
      <c r="F24" s="19" t="s">
        <v>140</v>
      </c>
      <c r="G24" s="428"/>
      <c r="H24" s="257" t="s">
        <v>425</v>
      </c>
      <c r="I24" s="27">
        <v>3</v>
      </c>
      <c r="J24" s="20"/>
      <c r="K24" s="27">
        <v>1</v>
      </c>
      <c r="L24" s="182">
        <f t="shared" si="0"/>
        <v>4</v>
      </c>
      <c r="M24" s="194" t="s">
        <v>267</v>
      </c>
      <c r="N24" s="445"/>
      <c r="O24" s="445"/>
      <c r="P24" s="445"/>
      <c r="Q24" s="445"/>
      <c r="R24" s="445"/>
      <c r="S24" s="445"/>
      <c r="T24" s="445"/>
      <c r="U24" s="445"/>
    </row>
    <row r="25" spans="1:21" ht="84">
      <c r="A25" s="436"/>
      <c r="B25" s="410"/>
      <c r="C25" s="410"/>
      <c r="D25" s="175">
        <v>1</v>
      </c>
      <c r="E25" s="27" t="s">
        <v>279</v>
      </c>
      <c r="F25" s="19" t="s">
        <v>132</v>
      </c>
      <c r="G25" s="428"/>
      <c r="H25" s="185" t="s">
        <v>337</v>
      </c>
      <c r="I25" s="27">
        <v>0</v>
      </c>
      <c r="J25" s="20"/>
      <c r="K25" s="27">
        <v>0</v>
      </c>
      <c r="L25" s="182">
        <f t="shared" si="0"/>
        <v>0</v>
      </c>
      <c r="M25" s="194"/>
      <c r="N25" s="445"/>
      <c r="O25" s="445"/>
      <c r="P25" s="445"/>
      <c r="Q25" s="445"/>
      <c r="R25" s="445"/>
      <c r="S25" s="445"/>
      <c r="T25" s="445"/>
      <c r="U25" s="445"/>
    </row>
    <row r="26" spans="1:21" ht="174" customHeight="1">
      <c r="A26" s="436"/>
      <c r="B26" s="410"/>
      <c r="C26" s="410"/>
      <c r="D26" s="175">
        <v>1</v>
      </c>
      <c r="E26" s="27" t="s">
        <v>279</v>
      </c>
      <c r="F26" s="19" t="s">
        <v>141</v>
      </c>
      <c r="G26" s="428"/>
      <c r="H26" s="257" t="s">
        <v>418</v>
      </c>
      <c r="I26" s="27">
        <v>0</v>
      </c>
      <c r="J26" s="20"/>
      <c r="K26" s="27">
        <v>0</v>
      </c>
      <c r="L26" s="182">
        <f t="shared" si="0"/>
        <v>0</v>
      </c>
      <c r="M26" s="194"/>
      <c r="N26" s="445"/>
      <c r="O26" s="445"/>
      <c r="P26" s="445"/>
      <c r="Q26" s="445"/>
      <c r="R26" s="445"/>
      <c r="S26" s="445"/>
      <c r="T26" s="445"/>
      <c r="U26" s="445"/>
    </row>
    <row r="27" spans="1:21" ht="56">
      <c r="A27" s="436"/>
      <c r="B27" s="442"/>
      <c r="C27" s="442"/>
      <c r="D27" s="175">
        <v>1</v>
      </c>
      <c r="E27" s="27"/>
      <c r="F27" s="189" t="s">
        <v>142</v>
      </c>
      <c r="G27" s="428"/>
      <c r="H27" s="186" t="s">
        <v>681</v>
      </c>
      <c r="I27" s="28">
        <v>0</v>
      </c>
      <c r="J27" s="20"/>
      <c r="K27" s="28">
        <v>0</v>
      </c>
      <c r="L27" s="182">
        <f t="shared" si="0"/>
        <v>0</v>
      </c>
      <c r="M27" s="20"/>
      <c r="N27" s="445"/>
      <c r="O27" s="445"/>
      <c r="P27" s="445"/>
      <c r="Q27" s="445"/>
      <c r="R27" s="445"/>
      <c r="S27" s="445"/>
      <c r="T27" s="445"/>
      <c r="U27" s="445"/>
    </row>
    <row r="28" spans="1:21" ht="42">
      <c r="A28" s="436"/>
      <c r="B28" s="442"/>
      <c r="C28" s="442"/>
      <c r="D28" s="175">
        <v>1</v>
      </c>
      <c r="E28" s="27"/>
      <c r="F28" s="19" t="s">
        <v>143</v>
      </c>
      <c r="G28" s="428"/>
      <c r="H28" s="186" t="s">
        <v>681</v>
      </c>
      <c r="I28" s="27">
        <v>0</v>
      </c>
      <c r="J28" s="20"/>
      <c r="K28" s="27">
        <v>0</v>
      </c>
      <c r="L28" s="182">
        <f t="shared" si="0"/>
        <v>0</v>
      </c>
      <c r="M28" s="20"/>
      <c r="N28" s="445"/>
      <c r="O28" s="445"/>
      <c r="P28" s="445"/>
      <c r="Q28" s="445"/>
      <c r="R28" s="445"/>
      <c r="S28" s="445"/>
      <c r="T28" s="445"/>
      <c r="U28" s="445"/>
    </row>
    <row r="29" spans="1:21" ht="70">
      <c r="A29" s="436"/>
      <c r="B29" s="442"/>
      <c r="C29" s="442"/>
      <c r="D29" s="175">
        <v>1</v>
      </c>
      <c r="E29" s="27" t="s">
        <v>238</v>
      </c>
      <c r="F29" s="19" t="s">
        <v>639</v>
      </c>
      <c r="G29" s="428"/>
      <c r="H29" s="185" t="s">
        <v>640</v>
      </c>
      <c r="I29" s="27">
        <v>1</v>
      </c>
      <c r="J29" s="20"/>
      <c r="K29" s="27">
        <v>1</v>
      </c>
      <c r="L29" s="182">
        <f t="shared" si="0"/>
        <v>2</v>
      </c>
      <c r="M29" s="194" t="s">
        <v>267</v>
      </c>
      <c r="N29" s="445"/>
      <c r="O29" s="445"/>
      <c r="P29" s="445"/>
      <c r="Q29" s="445"/>
      <c r="R29" s="445"/>
      <c r="S29" s="445"/>
      <c r="T29" s="445"/>
      <c r="U29" s="445"/>
    </row>
    <row r="30" spans="1:21" ht="13" thickBot="1">
      <c r="A30" s="436"/>
      <c r="B30" s="443"/>
      <c r="C30" s="443"/>
      <c r="D30" s="31"/>
      <c r="E30" s="31"/>
      <c r="F30" s="31"/>
      <c r="G30" s="429"/>
      <c r="H30" s="31"/>
      <c r="I30" s="29"/>
      <c r="J30" s="31"/>
      <c r="K30" s="29"/>
      <c r="L30" s="164" t="str">
        <f t="shared" si="0"/>
        <v/>
      </c>
      <c r="M30" s="31"/>
      <c r="N30" s="446"/>
      <c r="O30" s="446"/>
      <c r="P30" s="446"/>
      <c r="Q30" s="446"/>
      <c r="R30" s="446"/>
      <c r="S30" s="446"/>
      <c r="T30" s="446"/>
      <c r="U30" s="446"/>
    </row>
    <row r="31" spans="1:21" ht="15" customHeight="1">
      <c r="A31" s="436"/>
      <c r="B31" s="423" t="s">
        <v>687</v>
      </c>
      <c r="C31" s="423" t="s">
        <v>636</v>
      </c>
      <c r="D31" s="32">
        <v>1</v>
      </c>
      <c r="E31" s="32"/>
      <c r="F31" s="33" t="s">
        <v>144</v>
      </c>
      <c r="G31" s="432" t="s">
        <v>845</v>
      </c>
      <c r="H31" s="33" t="s">
        <v>372</v>
      </c>
      <c r="I31" s="32">
        <v>0</v>
      </c>
      <c r="J31" s="34"/>
      <c r="K31" s="32">
        <v>0</v>
      </c>
      <c r="L31" s="181">
        <f t="shared" si="0"/>
        <v>0</v>
      </c>
      <c r="M31" s="34"/>
      <c r="N31" s="444">
        <f>SUMIF(E31:E36,"1.0M1",L31:L36)</f>
        <v>0</v>
      </c>
      <c r="O31" s="444">
        <f>SUMIF(E31:E36,"1.0M2",L31:L36)</f>
        <v>0</v>
      </c>
      <c r="P31" s="444">
        <f>SUMIF(E31:E36,"1.0M3",L31:L36)</f>
        <v>0</v>
      </c>
      <c r="Q31" s="444">
        <f>SUMIF(E31:E36,"1.0",L31:L36)</f>
        <v>0</v>
      </c>
      <c r="R31" s="444">
        <f>SUMIF(D31:D36,"&lt;=3",L31:L36)</f>
        <v>0</v>
      </c>
      <c r="S31" s="444">
        <f>SUMIF(D31:D36,"&gt;=4",L31:L36)</f>
        <v>0</v>
      </c>
      <c r="T31" s="444">
        <f>SUMIF(D31:D36,"&lt;=5",L31:L36)</f>
        <v>0</v>
      </c>
      <c r="U31" s="444">
        <f>SUM(L31:L36)</f>
        <v>6</v>
      </c>
    </row>
    <row r="32" spans="1:21" ht="135" customHeight="1">
      <c r="A32" s="436"/>
      <c r="B32" s="410"/>
      <c r="C32" s="410"/>
      <c r="D32" s="334" t="s">
        <v>111</v>
      </c>
      <c r="E32" s="27"/>
      <c r="F32" s="19" t="s">
        <v>641</v>
      </c>
      <c r="G32" s="428"/>
      <c r="H32" s="237" t="s">
        <v>642</v>
      </c>
      <c r="I32" s="27">
        <v>5</v>
      </c>
      <c r="J32" s="20"/>
      <c r="K32" s="27">
        <v>1</v>
      </c>
      <c r="L32" s="182">
        <f t="shared" si="0"/>
        <v>6</v>
      </c>
      <c r="M32" s="20"/>
      <c r="N32" s="445"/>
      <c r="O32" s="445"/>
      <c r="P32" s="445"/>
      <c r="Q32" s="445"/>
      <c r="R32" s="445"/>
      <c r="S32" s="445"/>
      <c r="T32" s="445"/>
      <c r="U32" s="445"/>
    </row>
    <row r="33" spans="1:21" ht="28">
      <c r="A33" s="436"/>
      <c r="B33" s="410"/>
      <c r="C33" s="410"/>
      <c r="D33" s="334" t="s">
        <v>338</v>
      </c>
      <c r="E33" s="27"/>
      <c r="F33" s="19" t="s">
        <v>145</v>
      </c>
      <c r="G33" s="428"/>
      <c r="H33" s="434" t="s">
        <v>680</v>
      </c>
      <c r="I33" s="27">
        <v>0</v>
      </c>
      <c r="J33" s="20"/>
      <c r="K33" s="27">
        <v>0</v>
      </c>
      <c r="L33" s="182">
        <f t="shared" si="0"/>
        <v>0</v>
      </c>
      <c r="M33" s="20"/>
      <c r="N33" s="445"/>
      <c r="O33" s="445"/>
      <c r="P33" s="445"/>
      <c r="Q33" s="445"/>
      <c r="R33" s="445"/>
      <c r="S33" s="445"/>
      <c r="T33" s="445"/>
      <c r="U33" s="445"/>
    </row>
    <row r="34" spans="1:21" ht="14">
      <c r="A34" s="436"/>
      <c r="B34" s="410"/>
      <c r="C34" s="410"/>
      <c r="D34" s="334" t="s">
        <v>338</v>
      </c>
      <c r="E34" s="27"/>
      <c r="F34" s="19" t="s">
        <v>146</v>
      </c>
      <c r="G34" s="428"/>
      <c r="H34" s="434"/>
      <c r="I34" s="27">
        <v>0</v>
      </c>
      <c r="J34" s="20"/>
      <c r="K34" s="27">
        <v>0</v>
      </c>
      <c r="L34" s="182">
        <f t="shared" si="0"/>
        <v>0</v>
      </c>
      <c r="M34" s="20"/>
      <c r="N34" s="445"/>
      <c r="O34" s="445"/>
      <c r="P34" s="445"/>
      <c r="Q34" s="445"/>
      <c r="R34" s="445"/>
      <c r="S34" s="445"/>
      <c r="T34" s="445"/>
      <c r="U34" s="445"/>
    </row>
    <row r="35" spans="1:21" ht="42">
      <c r="A35" s="436"/>
      <c r="B35" s="410"/>
      <c r="C35" s="410"/>
      <c r="D35" s="334" t="s">
        <v>338</v>
      </c>
      <c r="E35" s="27"/>
      <c r="F35" s="19" t="s">
        <v>35</v>
      </c>
      <c r="G35" s="428"/>
      <c r="H35" s="185" t="s">
        <v>631</v>
      </c>
      <c r="I35" s="27">
        <v>0</v>
      </c>
      <c r="J35" s="20"/>
      <c r="K35" s="290">
        <v>0</v>
      </c>
      <c r="L35" s="182">
        <f t="shared" si="0"/>
        <v>0</v>
      </c>
      <c r="M35" s="20"/>
      <c r="N35" s="445"/>
      <c r="O35" s="445"/>
      <c r="P35" s="445"/>
      <c r="Q35" s="445"/>
      <c r="R35" s="445"/>
      <c r="S35" s="445"/>
      <c r="T35" s="445"/>
      <c r="U35" s="445"/>
    </row>
    <row r="36" spans="1:21" ht="15" thickBot="1">
      <c r="A36" s="436"/>
      <c r="B36" s="411"/>
      <c r="C36" s="411"/>
      <c r="D36" s="29"/>
      <c r="E36" s="29"/>
      <c r="F36" s="190"/>
      <c r="G36" s="429"/>
      <c r="H36" s="31"/>
      <c r="I36" s="29"/>
      <c r="J36" s="31"/>
      <c r="K36" s="29"/>
      <c r="L36" s="183" t="str">
        <f t="shared" si="0"/>
        <v/>
      </c>
      <c r="M36" s="31"/>
      <c r="N36" s="446"/>
      <c r="O36" s="446"/>
      <c r="P36" s="446"/>
      <c r="Q36" s="446"/>
      <c r="R36" s="446"/>
      <c r="S36" s="446"/>
      <c r="T36" s="446"/>
      <c r="U36" s="446"/>
    </row>
    <row r="37" spans="1:21" ht="15" customHeight="1">
      <c r="A37" s="436"/>
      <c r="B37" s="423" t="s">
        <v>217</v>
      </c>
      <c r="C37" s="423" t="s">
        <v>637</v>
      </c>
      <c r="D37" s="32">
        <v>1</v>
      </c>
      <c r="E37" s="32"/>
      <c r="F37" s="33" t="s">
        <v>147</v>
      </c>
      <c r="G37" s="433" t="s">
        <v>36</v>
      </c>
      <c r="H37" s="188" t="s">
        <v>681</v>
      </c>
      <c r="I37" s="32">
        <v>0</v>
      </c>
      <c r="J37" s="34"/>
      <c r="K37" s="32">
        <v>0</v>
      </c>
      <c r="L37" s="181">
        <f t="shared" si="0"/>
        <v>0</v>
      </c>
      <c r="M37" s="34"/>
      <c r="N37" s="444">
        <f>SUMIF(E37:E41,"1.0M1",L37:L41)</f>
        <v>0</v>
      </c>
      <c r="O37" s="444">
        <f>SUMIF(E37:E41,"1.0M2",L37:L41)</f>
        <v>0</v>
      </c>
      <c r="P37" s="444">
        <f>SUMIF(E37:E41,"1.0M3",L37:L41)</f>
        <v>0</v>
      </c>
      <c r="Q37" s="444">
        <f>SUMIF(E37:E41,"1.0",L37:L41)</f>
        <v>0</v>
      </c>
      <c r="R37" s="444">
        <f>SUMIF(D37:D41,"&lt;=3",L37:L41)</f>
        <v>0</v>
      </c>
      <c r="S37" s="444">
        <f>SUMIF(D37:D41,"&gt;=4",L37:L41)</f>
        <v>0</v>
      </c>
      <c r="T37" s="444">
        <f>SUMIF(D37:D41,"&lt;=5",L37:L41)</f>
        <v>0</v>
      </c>
      <c r="U37" s="444">
        <f>SUM(L37:L41)</f>
        <v>9</v>
      </c>
    </row>
    <row r="38" spans="1:21" ht="14">
      <c r="A38" s="436"/>
      <c r="B38" s="410"/>
      <c r="C38" s="410"/>
      <c r="D38" s="27">
        <v>1</v>
      </c>
      <c r="E38" s="27"/>
      <c r="F38" s="19" t="s">
        <v>148</v>
      </c>
      <c r="G38" s="428"/>
      <c r="H38" s="379" t="s">
        <v>400</v>
      </c>
      <c r="I38" s="27">
        <v>0</v>
      </c>
      <c r="J38" s="20"/>
      <c r="K38" s="27">
        <v>0</v>
      </c>
      <c r="L38" s="182">
        <f t="shared" si="0"/>
        <v>0</v>
      </c>
      <c r="M38" s="20"/>
      <c r="N38" s="445"/>
      <c r="O38" s="445"/>
      <c r="P38" s="445"/>
      <c r="Q38" s="445"/>
      <c r="R38" s="445"/>
      <c r="S38" s="445"/>
      <c r="T38" s="445"/>
      <c r="U38" s="445"/>
    </row>
    <row r="39" spans="1:21" ht="42">
      <c r="A39" s="436"/>
      <c r="B39" s="410"/>
      <c r="C39" s="410"/>
      <c r="D39" s="334" t="s">
        <v>338</v>
      </c>
      <c r="E39" s="27"/>
      <c r="F39" s="19" t="s">
        <v>149</v>
      </c>
      <c r="G39" s="428"/>
      <c r="H39" s="185" t="s">
        <v>37</v>
      </c>
      <c r="I39" s="27">
        <v>0</v>
      </c>
      <c r="J39" s="20"/>
      <c r="K39" s="27">
        <v>0</v>
      </c>
      <c r="L39" s="182">
        <f t="shared" si="0"/>
        <v>0</v>
      </c>
      <c r="M39" s="20"/>
      <c r="N39" s="445"/>
      <c r="O39" s="445"/>
      <c r="P39" s="445"/>
      <c r="Q39" s="445"/>
      <c r="R39" s="445"/>
      <c r="S39" s="445"/>
      <c r="T39" s="445"/>
      <c r="U39" s="445"/>
    </row>
    <row r="40" spans="1:21" ht="300" customHeight="1">
      <c r="A40" s="436"/>
      <c r="B40" s="410"/>
      <c r="C40" s="410"/>
      <c r="D40" s="334" t="s">
        <v>339</v>
      </c>
      <c r="E40" s="27"/>
      <c r="F40" s="19" t="s">
        <v>150</v>
      </c>
      <c r="G40" s="428"/>
      <c r="H40" s="206" t="s">
        <v>30</v>
      </c>
      <c r="I40" s="28">
        <v>6</v>
      </c>
      <c r="J40" s="120"/>
      <c r="K40" s="28">
        <v>3</v>
      </c>
      <c r="L40" s="182">
        <f t="shared" si="0"/>
        <v>9</v>
      </c>
      <c r="M40" s="20"/>
      <c r="N40" s="445"/>
      <c r="O40" s="445"/>
      <c r="P40" s="445"/>
      <c r="Q40" s="445"/>
      <c r="R40" s="445"/>
      <c r="S40" s="445"/>
      <c r="T40" s="445"/>
      <c r="U40" s="445"/>
    </row>
    <row r="41" spans="1:21" ht="15" thickBot="1">
      <c r="A41" s="436"/>
      <c r="B41" s="411"/>
      <c r="C41" s="411"/>
      <c r="D41" s="29"/>
      <c r="E41" s="29"/>
      <c r="F41" s="190"/>
      <c r="G41" s="429"/>
      <c r="H41" s="31"/>
      <c r="I41" s="29"/>
      <c r="J41" s="31"/>
      <c r="K41" s="29"/>
      <c r="L41" s="183" t="str">
        <f t="shared" si="0"/>
        <v/>
      </c>
      <c r="M41" s="31"/>
      <c r="N41" s="446"/>
      <c r="O41" s="446"/>
      <c r="P41" s="446"/>
      <c r="Q41" s="446"/>
      <c r="R41" s="446"/>
      <c r="S41" s="446"/>
      <c r="T41" s="446"/>
      <c r="U41" s="446"/>
    </row>
    <row r="42" spans="1:21" ht="28">
      <c r="A42" s="436"/>
      <c r="B42" s="423" t="s">
        <v>776</v>
      </c>
      <c r="C42" s="423" t="s">
        <v>638</v>
      </c>
      <c r="D42" s="32"/>
      <c r="E42" s="32"/>
      <c r="F42" s="33" t="s">
        <v>151</v>
      </c>
      <c r="G42" s="433" t="s">
        <v>632</v>
      </c>
      <c r="H42" s="191" t="s">
        <v>621</v>
      </c>
      <c r="I42" s="32">
        <v>0</v>
      </c>
      <c r="J42" s="34"/>
      <c r="K42" s="32">
        <v>0</v>
      </c>
      <c r="L42" s="181">
        <f t="shared" si="0"/>
        <v>0</v>
      </c>
      <c r="M42" s="34"/>
      <c r="N42" s="444">
        <f>SUMIF(E42:E45,"1.0M1",L42:L45)</f>
        <v>0</v>
      </c>
      <c r="O42" s="444">
        <f>SUMIF(E42:E45,"1.0M2",L42:L45)</f>
        <v>0</v>
      </c>
      <c r="P42" s="444">
        <f>SUMIF(E42:E45,"1.0M3",L42:L45)</f>
        <v>0</v>
      </c>
      <c r="Q42" s="444">
        <f>SUMIF(E42:E45,"1.0",L42:L45)</f>
        <v>0</v>
      </c>
      <c r="R42" s="444">
        <f>SUMIF(D42:D45,"&lt;=3",L42:L45)</f>
        <v>0</v>
      </c>
      <c r="S42" s="444">
        <f>SUMIF(D42:D45,"&gt;=4",L42:L45)</f>
        <v>0</v>
      </c>
      <c r="T42" s="444">
        <f>SUMIF(D42:D45,"&lt;=5",L42:L45)</f>
        <v>0</v>
      </c>
      <c r="U42" s="444">
        <f>SUM(L42:L45)</f>
        <v>1</v>
      </c>
    </row>
    <row r="43" spans="1:21" ht="126">
      <c r="A43" s="436"/>
      <c r="B43" s="410"/>
      <c r="C43" s="410"/>
      <c r="D43" s="334" t="s">
        <v>339</v>
      </c>
      <c r="E43" s="27"/>
      <c r="F43" s="19" t="s">
        <v>598</v>
      </c>
      <c r="G43" s="428"/>
      <c r="H43" s="185" t="s">
        <v>717</v>
      </c>
      <c r="I43" s="27">
        <v>1</v>
      </c>
      <c r="J43" s="20"/>
      <c r="K43" s="27">
        <v>0</v>
      </c>
      <c r="L43" s="182">
        <f t="shared" si="0"/>
        <v>1</v>
      </c>
      <c r="M43" s="20"/>
      <c r="N43" s="445"/>
      <c r="O43" s="445"/>
      <c r="P43" s="445"/>
      <c r="Q43" s="445"/>
      <c r="R43" s="445"/>
      <c r="S43" s="445"/>
      <c r="T43" s="445"/>
      <c r="U43" s="445"/>
    </row>
    <row r="44" spans="1:21" ht="126">
      <c r="A44" s="436"/>
      <c r="B44" s="410"/>
      <c r="C44" s="410"/>
      <c r="D44" s="27">
        <v>1</v>
      </c>
      <c r="E44" s="27"/>
      <c r="F44" s="19" t="s">
        <v>599</v>
      </c>
      <c r="G44" s="428"/>
      <c r="H44" s="185" t="s">
        <v>718</v>
      </c>
      <c r="I44" s="290">
        <v>0</v>
      </c>
      <c r="J44" s="20"/>
      <c r="K44" s="27">
        <v>0</v>
      </c>
      <c r="L44" s="182">
        <f t="shared" si="0"/>
        <v>0</v>
      </c>
      <c r="M44" s="20"/>
      <c r="N44" s="445"/>
      <c r="O44" s="445"/>
      <c r="P44" s="445"/>
      <c r="Q44" s="445"/>
      <c r="R44" s="445"/>
      <c r="S44" s="445"/>
      <c r="T44" s="445"/>
      <c r="U44" s="445"/>
    </row>
    <row r="45" spans="1:21" ht="15" thickBot="1">
      <c r="A45" s="436"/>
      <c r="B45" s="411"/>
      <c r="C45" s="411"/>
      <c r="D45" s="29"/>
      <c r="E45" s="29"/>
      <c r="F45" s="30"/>
      <c r="G45" s="429"/>
      <c r="H45" s="31"/>
      <c r="I45" s="29"/>
      <c r="J45" s="31"/>
      <c r="K45" s="29"/>
      <c r="L45" s="183" t="str">
        <f t="shared" si="0"/>
        <v/>
      </c>
      <c r="M45" s="31"/>
      <c r="N45" s="446"/>
      <c r="O45" s="446"/>
      <c r="P45" s="446"/>
      <c r="Q45" s="446"/>
      <c r="R45" s="446"/>
      <c r="S45" s="446"/>
      <c r="T45" s="446"/>
      <c r="U45" s="446"/>
    </row>
    <row r="46" spans="1:21" ht="84">
      <c r="A46" s="436"/>
      <c r="B46" s="423" t="s">
        <v>736</v>
      </c>
      <c r="C46" s="423" t="s">
        <v>825</v>
      </c>
      <c r="D46" s="32">
        <v>1</v>
      </c>
      <c r="E46" s="32" t="s">
        <v>279</v>
      </c>
      <c r="F46" s="33" t="s">
        <v>600</v>
      </c>
      <c r="G46" s="433" t="s">
        <v>719</v>
      </c>
      <c r="H46" s="192" t="s">
        <v>720</v>
      </c>
      <c r="I46" s="32">
        <v>2</v>
      </c>
      <c r="J46" s="34"/>
      <c r="K46" s="32">
        <v>1</v>
      </c>
      <c r="L46" s="181">
        <f t="shared" si="0"/>
        <v>3</v>
      </c>
      <c r="M46" s="243" t="s">
        <v>267</v>
      </c>
      <c r="N46" s="444">
        <f>SUMIF(E46:E49,"1.0M1",L46:L49)</f>
        <v>0</v>
      </c>
      <c r="O46" s="444">
        <f>SUMIF(E46:E49,"1.0M2",L46:L49)</f>
        <v>0</v>
      </c>
      <c r="P46" s="444">
        <f>SUMIF(E46:E49,"1.0M3",L46:L49)</f>
        <v>3</v>
      </c>
      <c r="Q46" s="444">
        <f>SUMIF(E46:E49,"1.0",L46:L49)</f>
        <v>0</v>
      </c>
      <c r="R46" s="444">
        <f>SUMIF(D46:D49,"&lt;=3",L46:L49)</f>
        <v>3</v>
      </c>
      <c r="S46" s="444">
        <f>SUMIF(D46:D49,"&gt;=4",L46:L49)</f>
        <v>0</v>
      </c>
      <c r="T46" s="444">
        <f>SUMIF(D46:D49,"&lt;=5",L46:L49)</f>
        <v>3</v>
      </c>
      <c r="U46" s="444">
        <f>SUM(L46:L49)</f>
        <v>6</v>
      </c>
    </row>
    <row r="47" spans="1:21" ht="56">
      <c r="A47" s="436"/>
      <c r="B47" s="410"/>
      <c r="C47" s="410"/>
      <c r="D47" s="334" t="s">
        <v>111</v>
      </c>
      <c r="E47" s="27"/>
      <c r="F47" s="19" t="s">
        <v>601</v>
      </c>
      <c r="G47" s="427"/>
      <c r="H47" s="185" t="s">
        <v>679</v>
      </c>
      <c r="I47" s="28">
        <v>0</v>
      </c>
      <c r="J47" s="20"/>
      <c r="K47" s="28">
        <v>0</v>
      </c>
      <c r="L47" s="182">
        <f t="shared" si="0"/>
        <v>0</v>
      </c>
      <c r="M47" s="20"/>
      <c r="N47" s="445"/>
      <c r="O47" s="445"/>
      <c r="P47" s="445"/>
      <c r="Q47" s="445"/>
      <c r="R47" s="445"/>
      <c r="S47" s="445"/>
      <c r="T47" s="445"/>
      <c r="U47" s="445"/>
    </row>
    <row r="48" spans="1:21" ht="168" customHeight="1">
      <c r="A48" s="436"/>
      <c r="B48" s="410"/>
      <c r="C48" s="410"/>
      <c r="D48" s="334" t="s">
        <v>111</v>
      </c>
      <c r="E48" s="27"/>
      <c r="F48" s="19" t="s">
        <v>602</v>
      </c>
      <c r="G48" s="427"/>
      <c r="H48" s="185" t="s">
        <v>545</v>
      </c>
      <c r="I48" s="27">
        <v>2</v>
      </c>
      <c r="J48" s="20"/>
      <c r="K48" s="27">
        <v>1</v>
      </c>
      <c r="L48" s="182">
        <f t="shared" si="0"/>
        <v>3</v>
      </c>
      <c r="M48" s="20"/>
      <c r="N48" s="445"/>
      <c r="O48" s="445"/>
      <c r="P48" s="445"/>
      <c r="Q48" s="445"/>
      <c r="R48" s="445"/>
      <c r="S48" s="445"/>
      <c r="T48" s="445"/>
      <c r="U48" s="445"/>
    </row>
    <row r="49" spans="1:21" ht="15" thickBot="1">
      <c r="A49" s="437"/>
      <c r="B49" s="411"/>
      <c r="C49" s="411"/>
      <c r="D49" s="29"/>
      <c r="E49" s="29"/>
      <c r="F49" s="35"/>
      <c r="G49" s="438"/>
      <c r="H49" s="31"/>
      <c r="I49" s="29"/>
      <c r="J49" s="31"/>
      <c r="K49" s="29"/>
      <c r="L49" s="164" t="str">
        <f t="shared" si="0"/>
        <v/>
      </c>
      <c r="M49" s="31"/>
      <c r="N49" s="446"/>
      <c r="O49" s="446"/>
      <c r="P49" s="446"/>
      <c r="Q49" s="446"/>
      <c r="R49" s="446"/>
      <c r="S49" s="446"/>
      <c r="T49" s="446"/>
      <c r="U49" s="446"/>
    </row>
  </sheetData>
  <mergeCells count="107">
    <mergeCell ref="T31:T36"/>
    <mergeCell ref="U46:U49"/>
    <mergeCell ref="U31:U36"/>
    <mergeCell ref="U37:U41"/>
    <mergeCell ref="U42:U45"/>
    <mergeCell ref="S4:S12"/>
    <mergeCell ref="Q13:Q18"/>
    <mergeCell ref="S19:S30"/>
    <mergeCell ref="Q31:Q36"/>
    <mergeCell ref="Q46:Q49"/>
    <mergeCell ref="S46:S49"/>
    <mergeCell ref="R37:R41"/>
    <mergeCell ref="R42:R45"/>
    <mergeCell ref="Q42:Q45"/>
    <mergeCell ref="S37:S41"/>
    <mergeCell ref="N37:N41"/>
    <mergeCell ref="U4:U12"/>
    <mergeCell ref="U19:U30"/>
    <mergeCell ref="U13:U18"/>
    <mergeCell ref="T13:T18"/>
    <mergeCell ref="T4:T12"/>
    <mergeCell ref="Q37:Q41"/>
    <mergeCell ref="R13:R18"/>
    <mergeCell ref="O4:O12"/>
    <mergeCell ref="P4:P12"/>
    <mergeCell ref="Q19:Q30"/>
    <mergeCell ref="P13:P18"/>
    <mergeCell ref="R4:R12"/>
    <mergeCell ref="S13:S18"/>
    <mergeCell ref="Q4:Q12"/>
    <mergeCell ref="O13:O18"/>
    <mergeCell ref="T37:T41"/>
    <mergeCell ref="O37:O41"/>
    <mergeCell ref="R19:R30"/>
    <mergeCell ref="R31:R36"/>
    <mergeCell ref="S31:S36"/>
    <mergeCell ref="O31:O36"/>
    <mergeCell ref="P31:P36"/>
    <mergeCell ref="T19:T30"/>
    <mergeCell ref="G19:G30"/>
    <mergeCell ref="B31:B36"/>
    <mergeCell ref="C31:C36"/>
    <mergeCell ref="B19:B30"/>
    <mergeCell ref="C19:C30"/>
    <mergeCell ref="B13:B18"/>
    <mergeCell ref="C46:C49"/>
    <mergeCell ref="T46:T49"/>
    <mergeCell ref="N46:N49"/>
    <mergeCell ref="P37:P41"/>
    <mergeCell ref="O46:O49"/>
    <mergeCell ref="P46:P49"/>
    <mergeCell ref="S42:S45"/>
    <mergeCell ref="R46:R49"/>
    <mergeCell ref="T42:T45"/>
    <mergeCell ref="N42:N45"/>
    <mergeCell ref="O42:O45"/>
    <mergeCell ref="P42:P45"/>
    <mergeCell ref="N13:N18"/>
    <mergeCell ref="O19:O30"/>
    <mergeCell ref="P19:P30"/>
    <mergeCell ref="N19:N30"/>
    <mergeCell ref="N31:N36"/>
    <mergeCell ref="M20:M21"/>
    <mergeCell ref="U1:U3"/>
    <mergeCell ref="A1:F1"/>
    <mergeCell ref="L1:L3"/>
    <mergeCell ref="M1:M3"/>
    <mergeCell ref="R1:R3"/>
    <mergeCell ref="J20:J21"/>
    <mergeCell ref="L20:L21"/>
    <mergeCell ref="C42:C45"/>
    <mergeCell ref="G31:G36"/>
    <mergeCell ref="K20:K21"/>
    <mergeCell ref="B42:B45"/>
    <mergeCell ref="B37:B41"/>
    <mergeCell ref="G37:G41"/>
    <mergeCell ref="G42:G45"/>
    <mergeCell ref="H33:H34"/>
    <mergeCell ref="C37:C41"/>
    <mergeCell ref="A4:A49"/>
    <mergeCell ref="B46:B49"/>
    <mergeCell ref="G46:G49"/>
    <mergeCell ref="C4:C12"/>
    <mergeCell ref="G13:G18"/>
    <mergeCell ref="H13:H15"/>
    <mergeCell ref="H20:H21"/>
    <mergeCell ref="I20:I21"/>
    <mergeCell ref="C13:C18"/>
    <mergeCell ref="H2:I2"/>
    <mergeCell ref="G1:G3"/>
    <mergeCell ref="H1:K1"/>
    <mergeCell ref="G4:G12"/>
    <mergeCell ref="O1:O3"/>
    <mergeCell ref="P1:P3"/>
    <mergeCell ref="C2:C3"/>
    <mergeCell ref="D2:D3"/>
    <mergeCell ref="N1:N3"/>
    <mergeCell ref="N4:N12"/>
    <mergeCell ref="B4:B12"/>
    <mergeCell ref="J2:K2"/>
    <mergeCell ref="E2:E3"/>
    <mergeCell ref="F2:F3"/>
    <mergeCell ref="T1:T3"/>
    <mergeCell ref="Q1:Q3"/>
    <mergeCell ref="A2:A3"/>
    <mergeCell ref="B2:B3"/>
    <mergeCell ref="S1:S3"/>
  </mergeCells>
  <phoneticPr fontId="10" type="noConversion"/>
  <conditionalFormatting sqref="T1:AH985 A1:D985 N1:S1 F1:M985 E1 N4:S985 E4:E985">
    <cfRule type="cellIs" dxfId="34" priority="2"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53"/>
  <sheetViews>
    <sheetView zoomScale="70" zoomScaleNormal="70" zoomScalePageLayoutView="70" workbookViewId="0">
      <selection activeCell="D21" sqref="D21:D23"/>
    </sheetView>
  </sheetViews>
  <sheetFormatPr baseColWidth="10" defaultColWidth="11.5" defaultRowHeight="12"/>
  <cols>
    <col min="2" max="2" width="39" customWidth="1"/>
    <col min="3" max="3" width="15.33203125" customWidth="1"/>
    <col min="5" max="5" width="47.5" customWidth="1"/>
    <col min="6" max="6" width="13.33203125" customWidth="1"/>
    <col min="7" max="7" width="32.33203125" style="22" customWidth="1"/>
  </cols>
  <sheetData>
    <row r="1" spans="1:15" s="56" customFormat="1" ht="18.75" customHeight="1">
      <c r="A1" s="424" t="s">
        <v>661</v>
      </c>
      <c r="B1" s="424"/>
      <c r="C1" s="424"/>
      <c r="D1" s="424"/>
      <c r="E1" s="424"/>
      <c r="F1" s="424" t="s">
        <v>361</v>
      </c>
      <c r="G1" s="412" t="s">
        <v>362</v>
      </c>
      <c r="H1" s="425"/>
      <c r="I1" s="425"/>
      <c r="J1" s="413"/>
      <c r="K1" s="424" t="s">
        <v>309</v>
      </c>
      <c r="L1" s="424" t="s">
        <v>310</v>
      </c>
      <c r="M1" s="418" t="s">
        <v>348</v>
      </c>
      <c r="N1" s="418" t="s">
        <v>349</v>
      </c>
      <c r="O1" s="55"/>
    </row>
    <row r="2" spans="1:15" s="56" customFormat="1" ht="18" customHeight="1">
      <c r="A2" s="416" t="s">
        <v>311</v>
      </c>
      <c r="B2" s="416" t="s">
        <v>796</v>
      </c>
      <c r="C2" s="416" t="s">
        <v>797</v>
      </c>
      <c r="D2" s="416" t="s">
        <v>798</v>
      </c>
      <c r="E2" s="416" t="s">
        <v>799</v>
      </c>
      <c r="F2" s="416"/>
      <c r="G2" s="412" t="s">
        <v>800</v>
      </c>
      <c r="H2" s="413"/>
      <c r="I2" s="412" t="s">
        <v>298</v>
      </c>
      <c r="J2" s="413"/>
      <c r="K2" s="416"/>
      <c r="L2" s="416"/>
      <c r="M2" s="416"/>
      <c r="N2" s="416"/>
      <c r="O2" s="55"/>
    </row>
    <row r="3" spans="1:15" s="56" customFormat="1" ht="37" thickBot="1">
      <c r="A3" s="417"/>
      <c r="B3" s="417"/>
      <c r="C3" s="417"/>
      <c r="D3" s="417"/>
      <c r="E3" s="417"/>
      <c r="F3" s="419"/>
      <c r="G3" s="154" t="s">
        <v>408</v>
      </c>
      <c r="H3" s="154" t="s">
        <v>409</v>
      </c>
      <c r="I3" s="154" t="s">
        <v>408</v>
      </c>
      <c r="J3" s="154" t="s">
        <v>587</v>
      </c>
      <c r="K3" s="419"/>
      <c r="L3" s="419"/>
      <c r="M3" s="419"/>
      <c r="N3" s="419"/>
      <c r="O3" s="55"/>
    </row>
    <row r="4" spans="1:15" ht="15.75" customHeight="1" thickTop="1">
      <c r="A4" s="491" t="str">
        <f>CONCATENATE(Summary!A79,CHAR(10),Summary!A111)</f>
        <v>D. Flexible Content Support
4. Model to Text (M2T) Transformations</v>
      </c>
      <c r="B4" s="453" t="str">
        <f>Summary!B112</f>
        <v>Support for generation of source code, documentation and test cases from a model</v>
      </c>
      <c r="C4" s="453" t="str">
        <f>Summary!A112</f>
        <v>4.1 + E-Doc-1</v>
      </c>
      <c r="D4" s="354" t="s">
        <v>111</v>
      </c>
      <c r="E4" s="119" t="s">
        <v>662</v>
      </c>
      <c r="F4" s="426" t="s">
        <v>43</v>
      </c>
      <c r="G4" s="128" t="s">
        <v>44</v>
      </c>
      <c r="H4" s="75">
        <v>0</v>
      </c>
      <c r="I4" s="75"/>
      <c r="J4" s="75">
        <v>0</v>
      </c>
      <c r="K4" s="174">
        <f>IF(E4="", "", IF(OR(H4="", H4="?", J4="?"), "?", H4+J4))</f>
        <v>0</v>
      </c>
      <c r="L4" s="59"/>
      <c r="M4" s="460">
        <f>SUMIF(D4:D32,"&lt;=5",K4:K32)</f>
        <v>0</v>
      </c>
      <c r="N4" s="460">
        <f>SUM(K4:K32)</f>
        <v>11</v>
      </c>
    </row>
    <row r="5" spans="1:15" ht="42">
      <c r="A5" s="535"/>
      <c r="B5" s="448"/>
      <c r="C5" s="448"/>
      <c r="D5" s="355" t="s">
        <v>338</v>
      </c>
      <c r="E5" s="120" t="s">
        <v>45</v>
      </c>
      <c r="F5" s="427"/>
      <c r="G5" s="66" t="s">
        <v>492</v>
      </c>
      <c r="H5" s="80">
        <v>1</v>
      </c>
      <c r="I5" s="80"/>
      <c r="J5" s="80">
        <v>0</v>
      </c>
      <c r="K5" s="163">
        <f t="shared" ref="K5:K36" si="0">IF(E5="", "", IF(OR(H5="", H5="?", J5="?"), "?", H5+J5))</f>
        <v>1</v>
      </c>
      <c r="L5" s="62"/>
      <c r="M5" s="451"/>
      <c r="N5" s="451"/>
    </row>
    <row r="6" spans="1:15" ht="14">
      <c r="A6" s="535"/>
      <c r="B6" s="448"/>
      <c r="C6" s="448"/>
      <c r="D6" s="355" t="s">
        <v>339</v>
      </c>
      <c r="E6" s="120" t="s">
        <v>493</v>
      </c>
      <c r="F6" s="427"/>
      <c r="G6" s="66" t="s">
        <v>372</v>
      </c>
      <c r="H6" s="80">
        <v>0</v>
      </c>
      <c r="I6" s="80"/>
      <c r="J6" s="80">
        <v>0</v>
      </c>
      <c r="K6" s="163">
        <f t="shared" si="0"/>
        <v>0</v>
      </c>
      <c r="L6" s="62"/>
      <c r="M6" s="451"/>
      <c r="N6" s="451"/>
    </row>
    <row r="7" spans="1:15" ht="14">
      <c r="A7" s="535"/>
      <c r="B7" s="448"/>
      <c r="C7" s="448"/>
      <c r="D7" s="356" t="s">
        <v>111</v>
      </c>
      <c r="E7" s="120" t="s">
        <v>494</v>
      </c>
      <c r="F7" s="427"/>
      <c r="G7" s="66" t="s">
        <v>372</v>
      </c>
      <c r="H7" s="80">
        <v>0</v>
      </c>
      <c r="I7" s="80"/>
      <c r="J7" s="80">
        <v>0</v>
      </c>
      <c r="K7" s="163">
        <f t="shared" si="0"/>
        <v>0</v>
      </c>
      <c r="L7" s="62"/>
      <c r="M7" s="451"/>
      <c r="N7" s="451"/>
    </row>
    <row r="8" spans="1:15" ht="14">
      <c r="A8" s="535"/>
      <c r="B8" s="448"/>
      <c r="C8" s="448"/>
      <c r="D8" s="356" t="s">
        <v>111</v>
      </c>
      <c r="E8" s="120" t="s">
        <v>290</v>
      </c>
      <c r="F8" s="427"/>
      <c r="G8" s="66" t="s">
        <v>291</v>
      </c>
      <c r="H8" s="80">
        <v>1</v>
      </c>
      <c r="I8" s="80"/>
      <c r="J8" s="80">
        <v>0</v>
      </c>
      <c r="K8" s="163">
        <f t="shared" si="0"/>
        <v>1</v>
      </c>
      <c r="L8" s="62" t="s">
        <v>667</v>
      </c>
      <c r="M8" s="451"/>
      <c r="N8" s="451"/>
    </row>
    <row r="9" spans="1:15" ht="14">
      <c r="A9" s="535"/>
      <c r="B9" s="448"/>
      <c r="C9" s="448"/>
      <c r="D9" s="356" t="s">
        <v>339</v>
      </c>
      <c r="E9" s="120" t="s">
        <v>292</v>
      </c>
      <c r="F9" s="427"/>
      <c r="G9" s="66" t="s">
        <v>372</v>
      </c>
      <c r="H9" s="80">
        <v>0</v>
      </c>
      <c r="I9" s="80"/>
      <c r="J9" s="80">
        <v>0</v>
      </c>
      <c r="K9" s="163">
        <f t="shared" si="0"/>
        <v>0</v>
      </c>
      <c r="L9" s="62"/>
      <c r="M9" s="451"/>
      <c r="N9" s="451"/>
    </row>
    <row r="10" spans="1:15" ht="14">
      <c r="A10" s="535"/>
      <c r="B10" s="448"/>
      <c r="C10" s="448"/>
      <c r="D10" s="356" t="s">
        <v>338</v>
      </c>
      <c r="E10" s="120" t="s">
        <v>673</v>
      </c>
      <c r="F10" s="427"/>
      <c r="G10" s="66" t="s">
        <v>370</v>
      </c>
      <c r="H10" s="80">
        <v>1</v>
      </c>
      <c r="I10" s="80"/>
      <c r="J10" s="80">
        <v>0</v>
      </c>
      <c r="K10" s="163">
        <f t="shared" si="0"/>
        <v>1</v>
      </c>
      <c r="L10" s="62" t="s">
        <v>667</v>
      </c>
      <c r="M10" s="451"/>
      <c r="N10" s="451"/>
    </row>
    <row r="11" spans="1:15" ht="14">
      <c r="A11" s="535"/>
      <c r="B11" s="448"/>
      <c r="C11" s="448"/>
      <c r="D11" s="356" t="s">
        <v>111</v>
      </c>
      <c r="E11" s="120" t="s">
        <v>674</v>
      </c>
      <c r="F11" s="427"/>
      <c r="G11" s="66" t="s">
        <v>372</v>
      </c>
      <c r="H11" s="80">
        <v>0</v>
      </c>
      <c r="I11" s="80"/>
      <c r="J11" s="80">
        <v>0</v>
      </c>
      <c r="K11" s="163">
        <f t="shared" si="0"/>
        <v>0</v>
      </c>
      <c r="L11" s="62"/>
      <c r="M11" s="451"/>
      <c r="N11" s="451"/>
    </row>
    <row r="12" spans="1:15" ht="14">
      <c r="A12" s="535"/>
      <c r="B12" s="448"/>
      <c r="C12" s="448"/>
      <c r="D12" s="356" t="s">
        <v>111</v>
      </c>
      <c r="E12" s="120" t="s">
        <v>499</v>
      </c>
      <c r="F12" s="427"/>
      <c r="G12" s="66" t="s">
        <v>372</v>
      </c>
      <c r="H12" s="80">
        <v>0</v>
      </c>
      <c r="I12" s="80"/>
      <c r="J12" s="80">
        <v>0</v>
      </c>
      <c r="K12" s="163">
        <f t="shared" si="0"/>
        <v>0</v>
      </c>
      <c r="L12" s="62"/>
      <c r="M12" s="451"/>
      <c r="N12" s="451"/>
    </row>
    <row r="13" spans="1:15" ht="14">
      <c r="A13" s="535"/>
      <c r="B13" s="448"/>
      <c r="C13" s="448"/>
      <c r="D13" s="356" t="s">
        <v>111</v>
      </c>
      <c r="E13" s="120" t="s">
        <v>500</v>
      </c>
      <c r="F13" s="427"/>
      <c r="G13" s="66" t="s">
        <v>372</v>
      </c>
      <c r="H13" s="80">
        <v>0</v>
      </c>
      <c r="I13" s="80"/>
      <c r="J13" s="80">
        <v>0</v>
      </c>
      <c r="K13" s="163">
        <f t="shared" si="0"/>
        <v>0</v>
      </c>
      <c r="L13" s="62"/>
      <c r="M13" s="451"/>
      <c r="N13" s="451"/>
    </row>
    <row r="14" spans="1:15" ht="14">
      <c r="A14" s="535"/>
      <c r="B14" s="448"/>
      <c r="C14" s="448"/>
      <c r="D14" s="356" t="s">
        <v>111</v>
      </c>
      <c r="E14" s="120" t="s">
        <v>501</v>
      </c>
      <c r="F14" s="427"/>
      <c r="G14" s="66" t="s">
        <v>372</v>
      </c>
      <c r="H14" s="80">
        <v>0</v>
      </c>
      <c r="I14" s="80"/>
      <c r="J14" s="80">
        <v>0</v>
      </c>
      <c r="K14" s="163">
        <f t="shared" si="0"/>
        <v>0</v>
      </c>
      <c r="L14" s="62"/>
      <c r="M14" s="451"/>
      <c r="N14" s="451"/>
    </row>
    <row r="15" spans="1:15" ht="28">
      <c r="A15" s="535"/>
      <c r="B15" s="448"/>
      <c r="C15" s="448"/>
      <c r="D15" s="356" t="s">
        <v>339</v>
      </c>
      <c r="E15" s="120" t="s">
        <v>502</v>
      </c>
      <c r="F15" s="427"/>
      <c r="G15" s="66" t="s">
        <v>503</v>
      </c>
      <c r="H15" s="80">
        <v>0</v>
      </c>
      <c r="I15" s="80"/>
      <c r="J15" s="80">
        <v>0</v>
      </c>
      <c r="K15" s="163">
        <f t="shared" si="0"/>
        <v>0</v>
      </c>
      <c r="L15" s="62"/>
      <c r="M15" s="451"/>
      <c r="N15" s="451"/>
    </row>
    <row r="16" spans="1:15" ht="28">
      <c r="A16" s="535"/>
      <c r="B16" s="448"/>
      <c r="C16" s="448"/>
      <c r="D16" s="356" t="s">
        <v>339</v>
      </c>
      <c r="E16" s="120" t="s">
        <v>504</v>
      </c>
      <c r="F16" s="427"/>
      <c r="G16" s="66" t="s">
        <v>503</v>
      </c>
      <c r="H16" s="80">
        <v>0</v>
      </c>
      <c r="I16" s="80"/>
      <c r="J16" s="80">
        <v>0</v>
      </c>
      <c r="K16" s="163">
        <f t="shared" si="0"/>
        <v>0</v>
      </c>
      <c r="L16" s="62"/>
      <c r="M16" s="451"/>
      <c r="N16" s="451"/>
    </row>
    <row r="17" spans="1:14" ht="28">
      <c r="A17" s="535"/>
      <c r="B17" s="448"/>
      <c r="C17" s="448"/>
      <c r="D17" s="356" t="s">
        <v>111</v>
      </c>
      <c r="E17" s="129" t="s">
        <v>531</v>
      </c>
      <c r="F17" s="427"/>
      <c r="G17" s="145" t="s">
        <v>532</v>
      </c>
      <c r="H17" s="83">
        <v>2</v>
      </c>
      <c r="I17" s="80"/>
      <c r="J17" s="80">
        <v>0</v>
      </c>
      <c r="K17" s="163">
        <f t="shared" si="0"/>
        <v>2</v>
      </c>
      <c r="L17" s="62" t="s">
        <v>667</v>
      </c>
      <c r="M17" s="451"/>
      <c r="N17" s="451"/>
    </row>
    <row r="18" spans="1:14" ht="28">
      <c r="A18" s="535"/>
      <c r="B18" s="448"/>
      <c r="C18" s="448"/>
      <c r="D18" s="356" t="s">
        <v>339</v>
      </c>
      <c r="E18" s="129" t="s">
        <v>533</v>
      </c>
      <c r="F18" s="427"/>
      <c r="G18" s="145" t="s">
        <v>532</v>
      </c>
      <c r="H18" s="83">
        <v>4</v>
      </c>
      <c r="I18" s="80"/>
      <c r="J18" s="80">
        <v>0</v>
      </c>
      <c r="K18" s="163">
        <f t="shared" si="0"/>
        <v>4</v>
      </c>
      <c r="L18" s="62" t="s">
        <v>667</v>
      </c>
      <c r="M18" s="451"/>
      <c r="N18" s="451"/>
    </row>
    <row r="19" spans="1:14" ht="28">
      <c r="A19" s="535"/>
      <c r="B19" s="448"/>
      <c r="C19" s="448"/>
      <c r="D19" s="356" t="s">
        <v>338</v>
      </c>
      <c r="E19" s="129" t="s">
        <v>534</v>
      </c>
      <c r="F19" s="427"/>
      <c r="G19" s="145" t="s">
        <v>535</v>
      </c>
      <c r="H19" s="83">
        <v>2</v>
      </c>
      <c r="I19" s="80"/>
      <c r="J19" s="80">
        <v>0</v>
      </c>
      <c r="K19" s="163">
        <f t="shared" si="0"/>
        <v>2</v>
      </c>
      <c r="L19" s="62" t="s">
        <v>667</v>
      </c>
      <c r="M19" s="451"/>
      <c r="N19" s="451"/>
    </row>
    <row r="20" spans="1:14" ht="14">
      <c r="A20" s="535"/>
      <c r="B20" s="448"/>
      <c r="C20" s="448"/>
      <c r="D20" s="356" t="s">
        <v>111</v>
      </c>
      <c r="E20" s="121" t="s">
        <v>505</v>
      </c>
      <c r="F20" s="427"/>
      <c r="G20" s="61" t="s">
        <v>372</v>
      </c>
      <c r="H20" s="80">
        <v>0</v>
      </c>
      <c r="I20" s="80"/>
      <c r="J20" s="80">
        <v>0</v>
      </c>
      <c r="K20" s="163">
        <f t="shared" si="0"/>
        <v>0</v>
      </c>
      <c r="L20" s="80"/>
      <c r="M20" s="451"/>
      <c r="N20" s="451"/>
    </row>
    <row r="21" spans="1:14" ht="14">
      <c r="A21" s="535"/>
      <c r="B21" s="448"/>
      <c r="C21" s="448"/>
      <c r="D21" s="356"/>
      <c r="E21" s="121" t="s">
        <v>506</v>
      </c>
      <c r="F21" s="427"/>
      <c r="G21" s="61" t="s">
        <v>507</v>
      </c>
      <c r="H21" s="80">
        <v>0</v>
      </c>
      <c r="I21" s="80"/>
      <c r="J21" s="80">
        <v>0</v>
      </c>
      <c r="K21" s="163">
        <f t="shared" si="0"/>
        <v>0</v>
      </c>
      <c r="L21" s="80"/>
      <c r="M21" s="451"/>
      <c r="N21" s="451"/>
    </row>
    <row r="22" spans="1:14" ht="14">
      <c r="A22" s="535"/>
      <c r="B22" s="448"/>
      <c r="C22" s="448"/>
      <c r="D22" s="356"/>
      <c r="E22" s="121" t="s">
        <v>508</v>
      </c>
      <c r="F22" s="427"/>
      <c r="G22" s="61" t="s">
        <v>507</v>
      </c>
      <c r="H22" s="80">
        <v>0</v>
      </c>
      <c r="I22" s="80"/>
      <c r="J22" s="80">
        <v>0</v>
      </c>
      <c r="K22" s="163">
        <f t="shared" si="0"/>
        <v>0</v>
      </c>
      <c r="L22" s="80"/>
      <c r="M22" s="451"/>
      <c r="N22" s="451"/>
    </row>
    <row r="23" spans="1:14" ht="14">
      <c r="A23" s="535"/>
      <c r="B23" s="448"/>
      <c r="C23" s="448"/>
      <c r="D23" s="356"/>
      <c r="E23" s="121" t="s">
        <v>509</v>
      </c>
      <c r="F23" s="427"/>
      <c r="G23" s="61" t="s">
        <v>507</v>
      </c>
      <c r="H23" s="80">
        <v>0</v>
      </c>
      <c r="I23" s="80"/>
      <c r="J23" s="80">
        <v>0</v>
      </c>
      <c r="K23" s="163">
        <f t="shared" si="0"/>
        <v>0</v>
      </c>
      <c r="L23" s="80"/>
      <c r="M23" s="451"/>
      <c r="N23" s="451"/>
    </row>
    <row r="24" spans="1:14" ht="14">
      <c r="A24" s="535"/>
      <c r="B24" s="448"/>
      <c r="C24" s="448"/>
      <c r="D24" s="356" t="s">
        <v>111</v>
      </c>
      <c r="E24" s="121" t="s">
        <v>510</v>
      </c>
      <c r="F24" s="427"/>
      <c r="G24" s="61" t="s">
        <v>372</v>
      </c>
      <c r="H24" s="80">
        <v>0</v>
      </c>
      <c r="I24" s="80"/>
      <c r="J24" s="80">
        <v>0</v>
      </c>
      <c r="K24" s="163">
        <f t="shared" si="0"/>
        <v>0</v>
      </c>
      <c r="L24" s="80"/>
      <c r="M24" s="451"/>
      <c r="N24" s="451"/>
    </row>
    <row r="25" spans="1:14" ht="14">
      <c r="A25" s="535"/>
      <c r="B25" s="448"/>
      <c r="C25" s="448"/>
      <c r="D25" s="356" t="s">
        <v>111</v>
      </c>
      <c r="E25" s="121" t="s">
        <v>511</v>
      </c>
      <c r="F25" s="427"/>
      <c r="G25" s="61" t="s">
        <v>372</v>
      </c>
      <c r="H25" s="80">
        <v>0</v>
      </c>
      <c r="I25" s="80"/>
      <c r="J25" s="80">
        <v>0</v>
      </c>
      <c r="K25" s="163">
        <f t="shared" si="0"/>
        <v>0</v>
      </c>
      <c r="L25" s="80"/>
      <c r="M25" s="451"/>
      <c r="N25" s="451"/>
    </row>
    <row r="26" spans="1:14" ht="14">
      <c r="A26" s="535"/>
      <c r="B26" s="448"/>
      <c r="C26" s="448"/>
      <c r="D26" s="356" t="s">
        <v>111</v>
      </c>
      <c r="E26" s="121" t="s">
        <v>512</v>
      </c>
      <c r="F26" s="427"/>
      <c r="G26" s="61" t="s">
        <v>372</v>
      </c>
      <c r="H26" s="80">
        <v>0</v>
      </c>
      <c r="I26" s="80"/>
      <c r="J26" s="80">
        <v>0</v>
      </c>
      <c r="K26" s="163">
        <f t="shared" si="0"/>
        <v>0</v>
      </c>
      <c r="L26" s="80"/>
      <c r="M26" s="451"/>
      <c r="N26" s="451"/>
    </row>
    <row r="27" spans="1:14" ht="14">
      <c r="A27" s="535"/>
      <c r="B27" s="448"/>
      <c r="C27" s="448"/>
      <c r="D27" s="356" t="s">
        <v>111</v>
      </c>
      <c r="E27" s="121" t="s">
        <v>513</v>
      </c>
      <c r="F27" s="427"/>
      <c r="G27" s="61" t="s">
        <v>372</v>
      </c>
      <c r="H27" s="80">
        <v>0</v>
      </c>
      <c r="I27" s="80"/>
      <c r="J27" s="80">
        <v>0</v>
      </c>
      <c r="K27" s="163">
        <f t="shared" si="0"/>
        <v>0</v>
      </c>
      <c r="L27" s="80"/>
      <c r="M27" s="451"/>
      <c r="N27" s="451"/>
    </row>
    <row r="28" spans="1:14" ht="14">
      <c r="A28" s="535"/>
      <c r="B28" s="448"/>
      <c r="C28" s="448"/>
      <c r="D28" s="356" t="s">
        <v>111</v>
      </c>
      <c r="E28" s="121" t="s">
        <v>514</v>
      </c>
      <c r="F28" s="427"/>
      <c r="G28" s="61" t="s">
        <v>372</v>
      </c>
      <c r="H28" s="80">
        <v>0</v>
      </c>
      <c r="I28" s="80"/>
      <c r="J28" s="80">
        <v>0</v>
      </c>
      <c r="K28" s="163">
        <f t="shared" si="0"/>
        <v>0</v>
      </c>
      <c r="L28" s="80"/>
      <c r="M28" s="451"/>
      <c r="N28" s="451"/>
    </row>
    <row r="29" spans="1:14" ht="14">
      <c r="A29" s="535"/>
      <c r="B29" s="448"/>
      <c r="C29" s="448"/>
      <c r="D29" s="356" t="s">
        <v>111</v>
      </c>
      <c r="E29" s="121" t="s">
        <v>515</v>
      </c>
      <c r="F29" s="427"/>
      <c r="G29" s="61" t="s">
        <v>372</v>
      </c>
      <c r="H29" s="80">
        <v>0</v>
      </c>
      <c r="I29" s="80"/>
      <c r="J29" s="80">
        <v>0</v>
      </c>
      <c r="K29" s="163">
        <f t="shared" si="0"/>
        <v>0</v>
      </c>
      <c r="L29" s="80"/>
      <c r="M29" s="451"/>
      <c r="N29" s="451"/>
    </row>
    <row r="30" spans="1:14" ht="14">
      <c r="A30" s="535"/>
      <c r="B30" s="448"/>
      <c r="C30" s="448"/>
      <c r="D30" s="356" t="s">
        <v>111</v>
      </c>
      <c r="E30" s="121" t="s">
        <v>516</v>
      </c>
      <c r="F30" s="427"/>
      <c r="G30" s="61" t="s">
        <v>372</v>
      </c>
      <c r="H30" s="80">
        <v>0</v>
      </c>
      <c r="I30" s="80"/>
      <c r="J30" s="80">
        <v>0</v>
      </c>
      <c r="K30" s="163">
        <f t="shared" si="0"/>
        <v>0</v>
      </c>
      <c r="L30" s="80"/>
      <c r="M30" s="451"/>
      <c r="N30" s="451"/>
    </row>
    <row r="31" spans="1:14" ht="14">
      <c r="A31" s="535"/>
      <c r="B31" s="448"/>
      <c r="C31" s="448"/>
      <c r="D31" s="356" t="s">
        <v>111</v>
      </c>
      <c r="E31" s="121" t="s">
        <v>517</v>
      </c>
      <c r="F31" s="427"/>
      <c r="G31" s="61" t="s">
        <v>372</v>
      </c>
      <c r="H31" s="80">
        <v>0</v>
      </c>
      <c r="I31" s="80"/>
      <c r="J31" s="80">
        <v>0</v>
      </c>
      <c r="K31" s="163">
        <f t="shared" si="0"/>
        <v>0</v>
      </c>
      <c r="L31" s="80"/>
      <c r="M31" s="451"/>
      <c r="N31" s="451"/>
    </row>
    <row r="32" spans="1:14" ht="13" thickBot="1">
      <c r="A32" s="535"/>
      <c r="B32" s="454"/>
      <c r="C32" s="454"/>
      <c r="D32" s="127"/>
      <c r="E32" s="31"/>
      <c r="F32" s="427"/>
      <c r="G32" s="31"/>
      <c r="H32" s="31"/>
      <c r="I32" s="31"/>
      <c r="J32" s="31"/>
      <c r="K32" s="164" t="str">
        <f t="shared" si="0"/>
        <v/>
      </c>
      <c r="L32" s="31"/>
      <c r="M32" s="452"/>
      <c r="N32" s="452"/>
    </row>
    <row r="33" spans="1:14" ht="36">
      <c r="A33" s="535"/>
      <c r="B33" s="448" t="str">
        <f>Summary!B115</f>
        <v>Ability to select and apply appropriate generation template to one or several models</v>
      </c>
      <c r="C33" s="451" t="str">
        <f>Summary!A115</f>
        <v>4.2 (proposed)</v>
      </c>
      <c r="D33" s="356" t="s">
        <v>111</v>
      </c>
      <c r="E33" s="130" t="s">
        <v>462</v>
      </c>
      <c r="F33" s="427"/>
      <c r="G33" s="66" t="s">
        <v>370</v>
      </c>
      <c r="H33" s="80">
        <v>1</v>
      </c>
      <c r="I33" s="80"/>
      <c r="J33" s="80">
        <v>0</v>
      </c>
      <c r="K33" s="163">
        <f t="shared" si="0"/>
        <v>1</v>
      </c>
      <c r="L33" s="62"/>
      <c r="M33" s="451">
        <f>SUMIF(D33:D43,"&lt;=5",K33:K43)</f>
        <v>0</v>
      </c>
      <c r="N33" s="451">
        <f>SUM(K33:K43)</f>
        <v>6</v>
      </c>
    </row>
    <row r="34" spans="1:14" ht="42">
      <c r="A34" s="535"/>
      <c r="B34" s="448"/>
      <c r="C34" s="451"/>
      <c r="D34" s="356" t="s">
        <v>338</v>
      </c>
      <c r="E34" s="129" t="s">
        <v>463</v>
      </c>
      <c r="F34" s="427"/>
      <c r="G34" s="66" t="s">
        <v>464</v>
      </c>
      <c r="H34" s="80">
        <v>1</v>
      </c>
      <c r="I34" s="80"/>
      <c r="J34" s="80">
        <v>0</v>
      </c>
      <c r="K34" s="163">
        <f t="shared" si="0"/>
        <v>1</v>
      </c>
      <c r="L34" s="62"/>
      <c r="M34" s="451"/>
      <c r="N34" s="451"/>
    </row>
    <row r="35" spans="1:14" ht="14">
      <c r="A35" s="535"/>
      <c r="B35" s="448"/>
      <c r="C35" s="451"/>
      <c r="D35" s="356" t="s">
        <v>338</v>
      </c>
      <c r="E35" s="129" t="s">
        <v>465</v>
      </c>
      <c r="F35" s="427"/>
      <c r="G35" s="66" t="s">
        <v>372</v>
      </c>
      <c r="H35" s="80">
        <v>0</v>
      </c>
      <c r="I35" s="80"/>
      <c r="J35" s="80">
        <v>0</v>
      </c>
      <c r="K35" s="163">
        <f t="shared" si="0"/>
        <v>0</v>
      </c>
      <c r="L35" s="62"/>
      <c r="M35" s="451"/>
      <c r="N35" s="451"/>
    </row>
    <row r="36" spans="1:14" ht="24">
      <c r="A36" s="535"/>
      <c r="B36" s="448"/>
      <c r="C36" s="451"/>
      <c r="D36" s="356" t="s">
        <v>111</v>
      </c>
      <c r="E36" s="130" t="s">
        <v>259</v>
      </c>
      <c r="F36" s="427"/>
      <c r="G36" s="66" t="s">
        <v>370</v>
      </c>
      <c r="H36" s="80">
        <v>0</v>
      </c>
      <c r="I36" s="80"/>
      <c r="J36" s="80">
        <v>0</v>
      </c>
      <c r="K36" s="163">
        <f t="shared" si="0"/>
        <v>0</v>
      </c>
      <c r="L36" s="62"/>
      <c r="M36" s="451"/>
      <c r="N36" s="451"/>
    </row>
    <row r="37" spans="1:14" ht="24">
      <c r="A37" s="535"/>
      <c r="B37" s="448"/>
      <c r="C37" s="451"/>
      <c r="D37" s="356" t="s">
        <v>111</v>
      </c>
      <c r="E37" s="130" t="s">
        <v>260</v>
      </c>
      <c r="F37" s="427"/>
      <c r="G37" s="66" t="s">
        <v>261</v>
      </c>
      <c r="H37" s="80">
        <v>1</v>
      </c>
      <c r="I37" s="80"/>
      <c r="J37" s="80">
        <v>0</v>
      </c>
      <c r="K37" s="163">
        <f t="shared" ref="K37:K53" si="1">IF(E37="", "", IF(OR(H37="", H37="?", J37="?"), "?", H37+J37))</f>
        <v>1</v>
      </c>
      <c r="L37" s="62"/>
      <c r="M37" s="451"/>
      <c r="N37" s="451"/>
    </row>
    <row r="38" spans="1:14" ht="28">
      <c r="A38" s="535"/>
      <c r="B38" s="448"/>
      <c r="C38" s="451"/>
      <c r="D38" s="356" t="s">
        <v>339</v>
      </c>
      <c r="E38" s="129" t="s">
        <v>262</v>
      </c>
      <c r="F38" s="427"/>
      <c r="G38" s="66" t="s">
        <v>12</v>
      </c>
      <c r="H38" s="80">
        <v>0</v>
      </c>
      <c r="I38" s="80"/>
      <c r="J38" s="80">
        <v>0</v>
      </c>
      <c r="K38" s="163">
        <f t="shared" si="1"/>
        <v>0</v>
      </c>
      <c r="L38" s="62"/>
      <c r="M38" s="451"/>
      <c r="N38" s="451"/>
    </row>
    <row r="39" spans="1:14" ht="134.25" customHeight="1">
      <c r="A39" s="535"/>
      <c r="B39" s="448"/>
      <c r="C39" s="451"/>
      <c r="D39" s="356" t="s">
        <v>111</v>
      </c>
      <c r="E39" s="129" t="s">
        <v>13</v>
      </c>
      <c r="F39" s="427"/>
      <c r="G39" s="66" t="s">
        <v>527</v>
      </c>
      <c r="H39" s="80">
        <v>3</v>
      </c>
      <c r="I39" s="80"/>
      <c r="J39" s="80">
        <v>0</v>
      </c>
      <c r="K39" s="163">
        <f t="shared" si="1"/>
        <v>3</v>
      </c>
      <c r="L39" s="66" t="s">
        <v>15</v>
      </c>
      <c r="M39" s="451"/>
      <c r="N39" s="451"/>
    </row>
    <row r="40" spans="1:14" ht="14">
      <c r="A40" s="535"/>
      <c r="B40" s="448"/>
      <c r="C40" s="451"/>
      <c r="D40" s="356" t="s">
        <v>111</v>
      </c>
      <c r="E40" s="129" t="s">
        <v>528</v>
      </c>
      <c r="F40" s="427"/>
      <c r="G40" s="66" t="s">
        <v>372</v>
      </c>
      <c r="H40" s="80">
        <v>0</v>
      </c>
      <c r="I40" s="80"/>
      <c r="J40" s="80">
        <v>0</v>
      </c>
      <c r="K40" s="163">
        <f t="shared" si="1"/>
        <v>0</v>
      </c>
      <c r="L40" s="62"/>
      <c r="M40" s="451"/>
      <c r="N40" s="451"/>
    </row>
    <row r="41" spans="1:14" ht="14">
      <c r="A41" s="535"/>
      <c r="B41" s="448"/>
      <c r="C41" s="451"/>
      <c r="D41" s="356" t="s">
        <v>111</v>
      </c>
      <c r="E41" s="129" t="s">
        <v>529</v>
      </c>
      <c r="F41" s="427"/>
      <c r="G41" s="66" t="s">
        <v>372</v>
      </c>
      <c r="H41" s="80">
        <v>0</v>
      </c>
      <c r="I41" s="80"/>
      <c r="J41" s="80">
        <v>0</v>
      </c>
      <c r="K41" s="163">
        <f t="shared" si="1"/>
        <v>0</v>
      </c>
      <c r="L41" s="62"/>
      <c r="M41" s="451"/>
      <c r="N41" s="451"/>
    </row>
    <row r="42" spans="1:14" ht="14">
      <c r="A42" s="535"/>
      <c r="B42" s="448"/>
      <c r="C42" s="451"/>
      <c r="D42" s="356" t="s">
        <v>111</v>
      </c>
      <c r="E42" s="129" t="s">
        <v>530</v>
      </c>
      <c r="F42" s="427"/>
      <c r="G42" s="66" t="s">
        <v>372</v>
      </c>
      <c r="H42" s="80">
        <v>0</v>
      </c>
      <c r="I42" s="80"/>
      <c r="J42" s="80">
        <v>0</v>
      </c>
      <c r="K42" s="163">
        <f t="shared" si="1"/>
        <v>0</v>
      </c>
      <c r="L42" s="62"/>
      <c r="M42" s="451"/>
      <c r="N42" s="451"/>
    </row>
    <row r="43" spans="1:14" ht="13" thickBot="1">
      <c r="A43" s="535"/>
      <c r="B43" s="454"/>
      <c r="C43" s="452"/>
      <c r="D43" s="127"/>
      <c r="E43" s="31"/>
      <c r="F43" s="427"/>
      <c r="G43" s="31"/>
      <c r="H43" s="31"/>
      <c r="I43" s="31"/>
      <c r="J43" s="31"/>
      <c r="K43" s="164" t="str">
        <f t="shared" si="1"/>
        <v/>
      </c>
      <c r="L43" s="31"/>
      <c r="M43" s="452"/>
      <c r="N43" s="452"/>
    </row>
    <row r="44" spans="1:14" ht="14">
      <c r="A44" s="535"/>
      <c r="B44" s="458" t="str">
        <f>Summary!B118</f>
        <v>Open, modifiable, and extensible code generation specifications</v>
      </c>
      <c r="C44" s="458" t="str">
        <f>Summary!A118</f>
        <v>E-CdGen-1</v>
      </c>
      <c r="D44" s="256"/>
      <c r="E44" s="120" t="s">
        <v>424</v>
      </c>
      <c r="F44" s="427"/>
      <c r="G44" s="115" t="s">
        <v>372</v>
      </c>
      <c r="H44" s="91">
        <v>0</v>
      </c>
      <c r="I44" s="91"/>
      <c r="J44" s="80">
        <v>0</v>
      </c>
      <c r="K44" s="162">
        <f t="shared" si="1"/>
        <v>0</v>
      </c>
      <c r="L44" s="116"/>
      <c r="M44" s="450">
        <f>SUMIF(D44:D45,"&lt;=5",K44:K45)</f>
        <v>0</v>
      </c>
      <c r="N44" s="450">
        <f>SUM(K44:K45)</f>
        <v>0</v>
      </c>
    </row>
    <row r="45" spans="1:14" ht="15" thickBot="1">
      <c r="A45" s="535"/>
      <c r="B45" s="454"/>
      <c r="C45" s="454"/>
      <c r="D45" s="127"/>
      <c r="E45" s="134"/>
      <c r="F45" s="427"/>
      <c r="G45" s="136"/>
      <c r="H45" s="96"/>
      <c r="I45" s="96"/>
      <c r="J45" s="96"/>
      <c r="K45" s="164" t="str">
        <f t="shared" si="1"/>
        <v/>
      </c>
      <c r="L45" s="101"/>
      <c r="M45" s="452"/>
      <c r="N45" s="452"/>
    </row>
    <row r="46" spans="1:14" ht="15" customHeight="1">
      <c r="A46" s="535"/>
      <c r="B46" s="448" t="str">
        <f>Summary!B121</f>
        <v>Ability to generate code for different target languages</v>
      </c>
      <c r="C46" s="448" t="str">
        <f>Summary!A121</f>
        <v>E-CdGen-2</v>
      </c>
      <c r="D46" s="357" t="s">
        <v>111</v>
      </c>
      <c r="E46" s="120" t="s">
        <v>518</v>
      </c>
      <c r="F46" s="427"/>
      <c r="G46" s="66" t="s">
        <v>372</v>
      </c>
      <c r="H46" s="80">
        <v>0</v>
      </c>
      <c r="I46" s="80"/>
      <c r="J46" s="80">
        <v>0</v>
      </c>
      <c r="K46" s="163">
        <f t="shared" si="1"/>
        <v>0</v>
      </c>
      <c r="L46" s="62"/>
      <c r="M46" s="451">
        <f>SUMIF(D46:D49,"&lt;=5",K46:K49)</f>
        <v>0</v>
      </c>
      <c r="N46" s="451">
        <f>SUM(K46:K49)</f>
        <v>2</v>
      </c>
    </row>
    <row r="47" spans="1:14" ht="14">
      <c r="A47" s="535"/>
      <c r="B47" s="448"/>
      <c r="C47" s="448"/>
      <c r="D47" s="357" t="s">
        <v>339</v>
      </c>
      <c r="E47" s="120" t="s">
        <v>519</v>
      </c>
      <c r="F47" s="427"/>
      <c r="G47" s="66" t="s">
        <v>520</v>
      </c>
      <c r="H47" s="80">
        <v>2</v>
      </c>
      <c r="I47" s="80"/>
      <c r="J47" s="80">
        <v>0</v>
      </c>
      <c r="K47" s="163">
        <f t="shared" si="1"/>
        <v>2</v>
      </c>
      <c r="L47" s="62" t="s">
        <v>667</v>
      </c>
      <c r="M47" s="451"/>
      <c r="N47" s="451"/>
    </row>
    <row r="48" spans="1:14" ht="14">
      <c r="A48" s="535"/>
      <c r="B48" s="448"/>
      <c r="C48" s="448"/>
      <c r="D48" s="357"/>
      <c r="E48" s="120" t="s">
        <v>521</v>
      </c>
      <c r="F48" s="427"/>
      <c r="G48" s="66" t="s">
        <v>507</v>
      </c>
      <c r="H48" s="80">
        <v>0</v>
      </c>
      <c r="I48" s="80"/>
      <c r="J48" s="80">
        <v>0</v>
      </c>
      <c r="K48" s="163">
        <f t="shared" si="1"/>
        <v>0</v>
      </c>
      <c r="L48" s="62"/>
      <c r="M48" s="451"/>
      <c r="N48" s="451"/>
    </row>
    <row r="49" spans="1:14" ht="13" thickBot="1">
      <c r="A49" s="535"/>
      <c r="B49" s="454"/>
      <c r="C49" s="454"/>
      <c r="D49" s="31"/>
      <c r="E49" s="31"/>
      <c r="F49" s="427"/>
      <c r="G49" s="31"/>
      <c r="H49" s="31"/>
      <c r="I49" s="31"/>
      <c r="J49" s="31"/>
      <c r="K49" s="164" t="str">
        <f t="shared" si="1"/>
        <v/>
      </c>
      <c r="L49" s="31"/>
      <c r="M49" s="452"/>
      <c r="N49" s="452"/>
    </row>
    <row r="50" spans="1:14" ht="30" customHeight="1">
      <c r="A50" s="535"/>
      <c r="B50" s="458" t="str">
        <f>Summary!B124</f>
        <v>Ability to define incremental and scalable code generators and compilations</v>
      </c>
      <c r="C50" s="458" t="str">
        <f>Summary!A124</f>
        <v>E-CdGen-4</v>
      </c>
      <c r="E50" s="137" t="s">
        <v>129</v>
      </c>
      <c r="F50" s="427"/>
      <c r="G50" s="142" t="s">
        <v>507</v>
      </c>
      <c r="H50" s="139">
        <v>0</v>
      </c>
      <c r="I50" s="139"/>
      <c r="J50" s="78">
        <v>0</v>
      </c>
      <c r="K50" s="162">
        <f t="shared" si="1"/>
        <v>0</v>
      </c>
      <c r="L50" s="140"/>
      <c r="M50" s="450">
        <f>SUMIF(D50:D51,"&lt;=5",K50:K51)</f>
        <v>0</v>
      </c>
      <c r="N50" s="450">
        <f>SUM(K50:K51)</f>
        <v>0</v>
      </c>
    </row>
    <row r="51" spans="1:14" ht="15" thickBot="1">
      <c r="A51" s="535"/>
      <c r="B51" s="454"/>
      <c r="C51" s="454"/>
      <c r="E51" s="138"/>
      <c r="F51" s="427"/>
      <c r="G51" s="136"/>
      <c r="H51" s="96"/>
      <c r="I51" s="96"/>
      <c r="J51" s="96"/>
      <c r="K51" s="164" t="str">
        <f t="shared" si="1"/>
        <v/>
      </c>
      <c r="L51" s="101"/>
      <c r="M51" s="452"/>
      <c r="N51" s="452"/>
    </row>
    <row r="52" spans="1:14" ht="36">
      <c r="A52" s="535"/>
      <c r="B52" s="193" t="str">
        <f>Summary!B127</f>
        <v>Code generation support for easy debugging of generated code</v>
      </c>
      <c r="C52" s="193" t="str">
        <f>Summary!A127</f>
        <v>E-CdGen-6</v>
      </c>
      <c r="D52" s="34"/>
      <c r="E52" s="141" t="s">
        <v>461</v>
      </c>
      <c r="F52" s="427"/>
      <c r="G52" s="142" t="s">
        <v>507</v>
      </c>
      <c r="H52" s="139">
        <v>0</v>
      </c>
      <c r="I52" s="139"/>
      <c r="J52" s="78">
        <v>0</v>
      </c>
      <c r="K52" s="162">
        <f t="shared" si="1"/>
        <v>0</v>
      </c>
      <c r="L52" s="139">
        <v>0</v>
      </c>
      <c r="M52" s="450">
        <f>SUMIF(D52:D52,"&lt;=5",K52:K52)</f>
        <v>0</v>
      </c>
      <c r="N52" s="450">
        <f>SUM(K52:K52)</f>
        <v>0</v>
      </c>
    </row>
    <row r="53" spans="1:14" ht="13.5" customHeight="1" thickBot="1">
      <c r="A53" s="536"/>
      <c r="B53" s="195"/>
      <c r="C53" s="196"/>
      <c r="D53" s="31"/>
      <c r="E53" s="31"/>
      <c r="F53" s="438"/>
      <c r="G53" s="146"/>
      <c r="H53" s="31"/>
      <c r="I53" s="31"/>
      <c r="J53" s="31"/>
      <c r="K53" s="164" t="str">
        <f t="shared" si="1"/>
        <v/>
      </c>
      <c r="L53" s="31"/>
      <c r="M53" s="452"/>
      <c r="N53" s="452"/>
    </row>
  </sheetData>
  <sheetCalcPr fullCalcOnLoad="1"/>
  <mergeCells count="38">
    <mergeCell ref="B33:B43"/>
    <mergeCell ref="B44:B45"/>
    <mergeCell ref="C44:C45"/>
    <mergeCell ref="F4:F53"/>
    <mergeCell ref="M4:M32"/>
    <mergeCell ref="M44:M45"/>
    <mergeCell ref="G2:H2"/>
    <mergeCell ref="A1:E1"/>
    <mergeCell ref="E2:E3"/>
    <mergeCell ref="N52:N53"/>
    <mergeCell ref="M50:M51"/>
    <mergeCell ref="N33:N43"/>
    <mergeCell ref="N46:N49"/>
    <mergeCell ref="C4:C32"/>
    <mergeCell ref="C46:C49"/>
    <mergeCell ref="M52:M53"/>
    <mergeCell ref="K1:K3"/>
    <mergeCell ref="L1:L3"/>
    <mergeCell ref="B50:B51"/>
    <mergeCell ref="C50:C51"/>
    <mergeCell ref="B46:B49"/>
    <mergeCell ref="M33:M43"/>
    <mergeCell ref="N50:N51"/>
    <mergeCell ref="N4:N32"/>
    <mergeCell ref="A4:A53"/>
    <mergeCell ref="I2:J2"/>
    <mergeCell ref="A2:A3"/>
    <mergeCell ref="M46:M49"/>
    <mergeCell ref="B4:B32"/>
    <mergeCell ref="B2:B3"/>
    <mergeCell ref="M1:M3"/>
    <mergeCell ref="G1:J1"/>
    <mergeCell ref="C2:C3"/>
    <mergeCell ref="D2:D3"/>
    <mergeCell ref="C33:C43"/>
    <mergeCell ref="F1:F3"/>
    <mergeCell ref="N1:N3"/>
    <mergeCell ref="N44:N45"/>
  </mergeCells>
  <phoneticPr fontId="10" type="noConversion"/>
  <conditionalFormatting sqref="K44 K33:K42 K46:K48 K50 K52 K4:K31">
    <cfRule type="cellIs" dxfId="8" priority="3" stopIfTrue="1" operator="equal">
      <formula>"?"</formula>
    </cfRule>
  </conditionalFormatting>
  <conditionalFormatting sqref="E50">
    <cfRule type="cellIs" dxfId="7" priority="2" stopIfTrue="1" operator="equal">
      <formula>"?"</formula>
    </cfRule>
  </conditionalFormatting>
  <conditionalFormatting sqref="D4:D48">
    <cfRule type="cellIs" dxfId="6" priority="1" stopIfTrue="1" operator="equal">
      <formula>"?"</formula>
    </cfRule>
  </conditionalFormatting>
  <conditionalFormatting sqref="M1:N3">
    <cfRule type="cellIs" dxfId="5" priority="7" stopIfTrue="1" operator="equal">
      <formula>"?"</formula>
    </cfRule>
  </conditionalFormatting>
  <pageMargins left="0.75" right="0.75" top="1" bottom="1" header="0.5" footer="0.5"/>
  <legacyDrawing r:id="rId1"/>
  <extLst>
    <ext xmlns:mx="http://schemas.microsoft.com/office/mac/excel/2008/main" uri="http://schemas.microsoft.com/office/mac/excel/2008/main">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11"/>
  <sheetViews>
    <sheetView zoomScale="70" zoomScaleNormal="70" zoomScalePageLayoutView="70" workbookViewId="0">
      <selection activeCell="D14" sqref="D14"/>
    </sheetView>
  </sheetViews>
  <sheetFormatPr baseColWidth="10" defaultColWidth="8.83203125" defaultRowHeight="12"/>
  <cols>
    <col min="1" max="1" width="11.33203125" style="43" customWidth="1"/>
    <col min="2" max="2" width="37.6640625" style="43" customWidth="1"/>
    <col min="3" max="3" width="22.83203125" style="43" bestFit="1" customWidth="1"/>
    <col min="4" max="4" width="10.6640625" style="319" customWidth="1"/>
    <col min="5" max="5" width="23" style="43" bestFit="1" customWidth="1"/>
    <col min="6" max="6" width="19.83203125" style="43" customWidth="1"/>
    <col min="7" max="7" width="13.5" style="43" bestFit="1" customWidth="1"/>
    <col min="8" max="8" width="12.33203125" style="43" customWidth="1"/>
    <col min="9" max="9" width="13.5" style="43" bestFit="1" customWidth="1"/>
    <col min="10" max="10" width="12.33203125" style="43" customWidth="1"/>
    <col min="11" max="12" width="17.6640625" style="43" customWidth="1"/>
    <col min="13" max="16384" width="8.83203125" style="43"/>
  </cols>
  <sheetData>
    <row r="1" spans="1:15" s="166" customFormat="1" ht="18.75" customHeight="1">
      <c r="A1" s="424" t="s">
        <v>360</v>
      </c>
      <c r="B1" s="424"/>
      <c r="C1" s="424"/>
      <c r="D1" s="424"/>
      <c r="E1" s="424"/>
      <c r="F1" s="424" t="s">
        <v>361</v>
      </c>
      <c r="G1" s="412" t="s">
        <v>362</v>
      </c>
      <c r="H1" s="425"/>
      <c r="I1" s="425"/>
      <c r="J1" s="413"/>
      <c r="K1" s="424" t="s">
        <v>309</v>
      </c>
      <c r="L1" s="424" t="s">
        <v>310</v>
      </c>
      <c r="M1" s="418" t="s">
        <v>348</v>
      </c>
      <c r="N1" s="418" t="s">
        <v>349</v>
      </c>
      <c r="O1" s="165"/>
    </row>
    <row r="2" spans="1:15" s="166" customFormat="1" ht="18.75" customHeight="1">
      <c r="A2" s="416" t="s">
        <v>311</v>
      </c>
      <c r="B2" s="416" t="s">
        <v>796</v>
      </c>
      <c r="C2" s="416" t="s">
        <v>797</v>
      </c>
      <c r="D2" s="488" t="s">
        <v>798</v>
      </c>
      <c r="E2" s="416" t="s">
        <v>799</v>
      </c>
      <c r="F2" s="416"/>
      <c r="G2" s="412" t="s">
        <v>800</v>
      </c>
      <c r="H2" s="413"/>
      <c r="I2" s="412" t="s">
        <v>298</v>
      </c>
      <c r="J2" s="413"/>
      <c r="K2" s="416"/>
      <c r="L2" s="416"/>
      <c r="M2" s="416"/>
      <c r="N2" s="416"/>
      <c r="O2" s="165"/>
    </row>
    <row r="3" spans="1:15" s="166" customFormat="1" ht="37" thickBot="1">
      <c r="A3" s="417"/>
      <c r="B3" s="417"/>
      <c r="C3" s="417"/>
      <c r="D3" s="489"/>
      <c r="E3" s="417"/>
      <c r="F3" s="419"/>
      <c r="G3" s="154" t="s">
        <v>408</v>
      </c>
      <c r="H3" s="154" t="s">
        <v>587</v>
      </c>
      <c r="I3" s="154" t="s">
        <v>408</v>
      </c>
      <c r="J3" s="154" t="s">
        <v>587</v>
      </c>
      <c r="K3" s="419"/>
      <c r="L3" s="419"/>
      <c r="M3" s="419"/>
      <c r="N3" s="419"/>
      <c r="O3" s="165"/>
    </row>
    <row r="4" spans="1:15" ht="157" thickTop="1">
      <c r="A4" s="491" t="str">
        <f>CONCATENATE(Summary!A130,CHAR(10),Summary!A131)</f>
        <v>E. Governance
1. Tracking and managing project status</v>
      </c>
      <c r="B4" s="409" t="str">
        <f>Summary!B132</f>
        <v>Ability to define which project information is to be tracked and how it is to be reported</v>
      </c>
      <c r="C4" s="409" t="str">
        <f>Summary!A132</f>
        <v>1.1</v>
      </c>
      <c r="D4" s="358" t="s">
        <v>338</v>
      </c>
      <c r="E4" s="219" t="s">
        <v>47</v>
      </c>
      <c r="F4" s="476" t="s">
        <v>423</v>
      </c>
      <c r="G4" s="198"/>
      <c r="H4" s="199">
        <v>0</v>
      </c>
      <c r="I4" s="198"/>
      <c r="J4" s="199">
        <v>0</v>
      </c>
      <c r="K4" s="163">
        <f t="shared" ref="K4:K11" si="0">IF(E4="", "", IF(OR(H4="", H4="?", J4="?"), "?", H4+J4))</f>
        <v>0</v>
      </c>
      <c r="L4" s="44"/>
      <c r="M4" s="447">
        <f>SUMIF(D4:D5,"&lt;=5",K4:K5)</f>
        <v>0</v>
      </c>
      <c r="N4" s="447">
        <f>SUM(K4:K5)</f>
        <v>0</v>
      </c>
    </row>
    <row r="5" spans="1:15" ht="15" thickBot="1">
      <c r="A5" s="535"/>
      <c r="B5" s="443"/>
      <c r="C5" s="443"/>
      <c r="D5" s="240"/>
      <c r="E5" s="168"/>
      <c r="F5" s="467"/>
      <c r="G5" s="202"/>
      <c r="H5" s="203"/>
      <c r="I5" s="202"/>
      <c r="J5" s="203"/>
      <c r="K5" s="164" t="str">
        <f t="shared" si="0"/>
        <v/>
      </c>
      <c r="L5" s="46"/>
      <c r="M5" s="446"/>
      <c r="N5" s="446"/>
    </row>
    <row r="6" spans="1:15" ht="156">
      <c r="A6" s="535"/>
      <c r="B6" s="423" t="str">
        <f>Summary!B133</f>
        <v>Capability to determine current status of key project indicators</v>
      </c>
      <c r="C6" s="571" t="str">
        <f>Summary!A133</f>
        <v>1.2 a)</v>
      </c>
      <c r="D6" s="359" t="s">
        <v>338</v>
      </c>
      <c r="E6" s="222" t="s">
        <v>47</v>
      </c>
      <c r="F6" s="468" t="s">
        <v>423</v>
      </c>
      <c r="G6" s="204"/>
      <c r="H6" s="205">
        <v>0</v>
      </c>
      <c r="I6" s="204"/>
      <c r="J6" s="205">
        <v>0</v>
      </c>
      <c r="K6" s="163">
        <f t="shared" si="0"/>
        <v>0</v>
      </c>
      <c r="L6" s="47"/>
      <c r="M6" s="444">
        <f>SUMIF(D6:D7,"&lt;=5",K6:K7)</f>
        <v>0</v>
      </c>
      <c r="N6" s="444">
        <f>SUM(K6:K7)</f>
        <v>0</v>
      </c>
    </row>
    <row r="7" spans="1:15" ht="15" thickBot="1">
      <c r="A7" s="535"/>
      <c r="B7" s="443"/>
      <c r="C7" s="570"/>
      <c r="D7" s="240"/>
      <c r="E7" s="168"/>
      <c r="F7" s="467"/>
      <c r="G7" s="202"/>
      <c r="H7" s="203"/>
      <c r="I7" s="202"/>
      <c r="J7" s="203"/>
      <c r="K7" s="164" t="str">
        <f t="shared" si="0"/>
        <v/>
      </c>
      <c r="L7" s="46"/>
      <c r="M7" s="446"/>
      <c r="N7" s="446"/>
    </row>
    <row r="8" spans="1:15" ht="156">
      <c r="A8" s="535"/>
      <c r="B8" s="423" t="str">
        <f>Summary!B134</f>
        <v>Capability to determine how those evolved over time (project history)</v>
      </c>
      <c r="C8" s="423" t="str">
        <f>Summary!A134</f>
        <v>1.2 b)</v>
      </c>
      <c r="D8" s="359" t="s">
        <v>338</v>
      </c>
      <c r="E8" s="222" t="s">
        <v>47</v>
      </c>
      <c r="F8" s="468" t="s">
        <v>423</v>
      </c>
      <c r="G8" s="204"/>
      <c r="H8" s="205">
        <v>0</v>
      </c>
      <c r="I8" s="204"/>
      <c r="J8" s="205">
        <v>0</v>
      </c>
      <c r="K8" s="163">
        <f t="shared" si="0"/>
        <v>0</v>
      </c>
      <c r="L8" s="47"/>
      <c r="M8" s="444">
        <f>SUMIF(D8:D9,"&lt;=5",K8:K9)</f>
        <v>0</v>
      </c>
      <c r="N8" s="444">
        <f>SUM(K8:K9)</f>
        <v>0</v>
      </c>
    </row>
    <row r="9" spans="1:15" ht="15" thickBot="1">
      <c r="A9" s="535"/>
      <c r="B9" s="443"/>
      <c r="C9" s="443"/>
      <c r="D9" s="240"/>
      <c r="E9" s="168"/>
      <c r="F9" s="467"/>
      <c r="G9" s="202"/>
      <c r="H9" s="203"/>
      <c r="I9" s="202"/>
      <c r="J9" s="203"/>
      <c r="K9" s="164" t="str">
        <f t="shared" si="0"/>
        <v/>
      </c>
      <c r="L9" s="46"/>
      <c r="M9" s="446"/>
      <c r="N9" s="446"/>
    </row>
    <row r="10" spans="1:15" ht="156">
      <c r="A10" s="535"/>
      <c r="B10" s="410" t="str">
        <f>Summary!B135</f>
        <v>Support for raising warnings when certain critical situations or events occur</v>
      </c>
      <c r="C10" s="569" t="str">
        <f>Summary!A135</f>
        <v>1.2 c)</v>
      </c>
      <c r="D10" s="360" t="s">
        <v>338</v>
      </c>
      <c r="E10" s="222" t="s">
        <v>47</v>
      </c>
      <c r="F10" s="478" t="s">
        <v>423</v>
      </c>
      <c r="G10" s="220"/>
      <c r="H10" s="205">
        <v>0</v>
      </c>
      <c r="I10" s="204"/>
      <c r="J10" s="205">
        <v>0</v>
      </c>
      <c r="K10" s="163">
        <f t="shared" si="0"/>
        <v>0</v>
      </c>
      <c r="L10" s="45"/>
      <c r="M10" s="445">
        <f>SUMIF(D10:D11,"&lt;=5",K10:K11)</f>
        <v>0</v>
      </c>
      <c r="N10" s="445">
        <f>SUM(K10:K11)</f>
        <v>0</v>
      </c>
    </row>
    <row r="11" spans="1:15" ht="13" thickBot="1">
      <c r="A11" s="535"/>
      <c r="B11" s="411"/>
      <c r="C11" s="570"/>
      <c r="D11" s="240"/>
      <c r="E11" s="46"/>
      <c r="F11" s="467"/>
      <c r="G11" s="221"/>
      <c r="H11" s="221"/>
      <c r="I11" s="221"/>
      <c r="J11" s="221"/>
      <c r="K11" s="164" t="str">
        <f t="shared" si="0"/>
        <v/>
      </c>
      <c r="L11" s="46"/>
      <c r="M11" s="446"/>
      <c r="N11" s="446"/>
    </row>
  </sheetData>
  <sheetCalcPr fullCalcOnLoad="1"/>
  <mergeCells count="35">
    <mergeCell ref="M8:M9"/>
    <mergeCell ref="N1:N3"/>
    <mergeCell ref="K1:K3"/>
    <mergeCell ref="M4:M5"/>
    <mergeCell ref="I2:J2"/>
    <mergeCell ref="G1:J1"/>
    <mergeCell ref="B2:B3"/>
    <mergeCell ref="N6:N7"/>
    <mergeCell ref="M6:M7"/>
    <mergeCell ref="C4:C5"/>
    <mergeCell ref="C2:C3"/>
    <mergeCell ref="D2:D3"/>
    <mergeCell ref="E2:E3"/>
    <mergeCell ref="B6:B7"/>
    <mergeCell ref="C6:C7"/>
    <mergeCell ref="F6:F7"/>
    <mergeCell ref="B8:B9"/>
    <mergeCell ref="C8:C9"/>
    <mergeCell ref="F8:F9"/>
    <mergeCell ref="A4:A11"/>
    <mergeCell ref="N8:N9"/>
    <mergeCell ref="F4:F5"/>
    <mergeCell ref="L1:L3"/>
    <mergeCell ref="M1:M3"/>
    <mergeCell ref="A2:A3"/>
    <mergeCell ref="G2:H2"/>
    <mergeCell ref="B4:B5"/>
    <mergeCell ref="M10:M11"/>
    <mergeCell ref="N10:N11"/>
    <mergeCell ref="F1:F3"/>
    <mergeCell ref="A1:E1"/>
    <mergeCell ref="B10:B11"/>
    <mergeCell ref="C10:C11"/>
    <mergeCell ref="F10:F11"/>
    <mergeCell ref="N4:N5"/>
  </mergeCells>
  <phoneticPr fontId="10" type="noConversion"/>
  <conditionalFormatting sqref="A1:L976 O1:AA976 M4:N976">
    <cfRule type="cellIs" dxfId="4" priority="1" stopIfTrue="1" operator="equal">
      <formula>"?"</formula>
    </cfRule>
  </conditionalFormatting>
  <conditionalFormatting sqref="M1:N3">
    <cfRule type="cellIs" dxfId="3" priority="3" stopIfTrue="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O14"/>
  <sheetViews>
    <sheetView zoomScale="70" zoomScaleNormal="70" zoomScalePageLayoutView="70" workbookViewId="0">
      <selection activeCell="D14" sqref="D14"/>
    </sheetView>
  </sheetViews>
  <sheetFormatPr baseColWidth="10" defaultColWidth="8.83203125" defaultRowHeight="12"/>
  <cols>
    <col min="1" max="1" width="11.33203125" style="43" customWidth="1"/>
    <col min="2" max="2" width="37.6640625" style="43" customWidth="1"/>
    <col min="3" max="3" width="9.1640625" style="43" bestFit="1" customWidth="1"/>
    <col min="4" max="4" width="10.6640625" style="167" customWidth="1"/>
    <col min="5" max="5" width="43.33203125" style="43" customWidth="1"/>
    <col min="6" max="6" width="19.83203125" style="43" customWidth="1"/>
    <col min="7" max="7" width="13.5" style="43" bestFit="1" customWidth="1"/>
    <col min="8" max="8" width="12.33203125" style="43" customWidth="1"/>
    <col min="9" max="9" width="19.1640625" style="43" bestFit="1" customWidth="1"/>
    <col min="10" max="10" width="12.33203125" style="43" customWidth="1"/>
    <col min="11" max="12" width="17.6640625" style="43" customWidth="1"/>
    <col min="13" max="16384" width="8.83203125" style="43"/>
  </cols>
  <sheetData>
    <row r="1" spans="1:15" s="166" customFormat="1" ht="18.75" customHeight="1">
      <c r="A1" s="424" t="s">
        <v>360</v>
      </c>
      <c r="B1" s="424"/>
      <c r="C1" s="424"/>
      <c r="D1" s="424"/>
      <c r="E1" s="424"/>
      <c r="F1" s="424" t="s">
        <v>361</v>
      </c>
      <c r="G1" s="412" t="s">
        <v>362</v>
      </c>
      <c r="H1" s="425"/>
      <c r="I1" s="425"/>
      <c r="J1" s="413"/>
      <c r="K1" s="424" t="s">
        <v>309</v>
      </c>
      <c r="L1" s="424" t="s">
        <v>310</v>
      </c>
      <c r="M1" s="418" t="s">
        <v>348</v>
      </c>
      <c r="N1" s="418" t="s">
        <v>349</v>
      </c>
      <c r="O1" s="165"/>
    </row>
    <row r="2" spans="1:15" s="166" customFormat="1" ht="18.75" customHeight="1">
      <c r="A2" s="416" t="s">
        <v>311</v>
      </c>
      <c r="B2" s="416" t="s">
        <v>796</v>
      </c>
      <c r="C2" s="416" t="s">
        <v>797</v>
      </c>
      <c r="D2" s="416" t="s">
        <v>798</v>
      </c>
      <c r="E2" s="416" t="s">
        <v>799</v>
      </c>
      <c r="F2" s="416"/>
      <c r="G2" s="412" t="s">
        <v>800</v>
      </c>
      <c r="H2" s="413"/>
      <c r="I2" s="173" t="s">
        <v>298</v>
      </c>
      <c r="J2" s="173"/>
      <c r="K2" s="416"/>
      <c r="L2" s="416"/>
      <c r="M2" s="416"/>
      <c r="N2" s="416"/>
      <c r="O2" s="165"/>
    </row>
    <row r="3" spans="1:15" s="166" customFormat="1" ht="37" thickBot="1">
      <c r="A3" s="417"/>
      <c r="B3" s="417"/>
      <c r="C3" s="417"/>
      <c r="D3" s="417"/>
      <c r="E3" s="417"/>
      <c r="F3" s="419"/>
      <c r="G3" s="154" t="s">
        <v>408</v>
      </c>
      <c r="H3" s="154" t="s">
        <v>587</v>
      </c>
      <c r="I3" s="154" t="s">
        <v>408</v>
      </c>
      <c r="J3" s="154" t="s">
        <v>587</v>
      </c>
      <c r="K3" s="419"/>
      <c r="L3" s="419"/>
      <c r="M3" s="419"/>
      <c r="N3" s="419"/>
      <c r="O3" s="165"/>
    </row>
    <row r="4" spans="1:15" ht="25" thickTop="1">
      <c r="A4" s="572" t="str">
        <f>CONCATENATE(Summary!A130,CHAR(10),Summary!A136)</f>
        <v>E. Governance
2. Toolset configuration and management</v>
      </c>
      <c r="B4" s="409" t="str">
        <f>Summary!B137</f>
        <v>Support for constitution and configuration of new tools suites for use by a team or enterprise</v>
      </c>
      <c r="C4" s="409" t="str">
        <f>Summary!A137</f>
        <v>2.1</v>
      </c>
      <c r="D4" s="358" t="s">
        <v>338</v>
      </c>
      <c r="E4" s="197" t="s">
        <v>189</v>
      </c>
      <c r="F4" s="476" t="s">
        <v>356</v>
      </c>
      <c r="G4" s="198"/>
      <c r="H4" s="199">
        <v>12</v>
      </c>
      <c r="I4" s="198"/>
      <c r="J4" s="199"/>
      <c r="K4" s="163">
        <f t="shared" ref="K4:K14" si="0">IF(E4="", "", IF(OR(H4="", H4="?", J4="?"), "?", H4+J4))</f>
        <v>12</v>
      </c>
      <c r="L4" s="44"/>
      <c r="M4" s="444">
        <f>SUMIF(D4:D9,"&lt;=5",K4:K9)</f>
        <v>0</v>
      </c>
      <c r="N4" s="444">
        <f>SUM(K4:K9)</f>
        <v>28</v>
      </c>
    </row>
    <row r="5" spans="1:15" ht="24">
      <c r="A5" s="573"/>
      <c r="B5" s="410"/>
      <c r="C5" s="410"/>
      <c r="D5" s="360" t="s">
        <v>338</v>
      </c>
      <c r="E5" s="197" t="s">
        <v>190</v>
      </c>
      <c r="F5" s="466"/>
      <c r="G5" s="200"/>
      <c r="H5" s="201">
        <v>6</v>
      </c>
      <c r="I5" s="200"/>
      <c r="J5" s="201"/>
      <c r="K5" s="163">
        <f t="shared" si="0"/>
        <v>6</v>
      </c>
      <c r="L5" s="45"/>
      <c r="M5" s="445"/>
      <c r="N5" s="445"/>
    </row>
    <row r="6" spans="1:15" ht="36">
      <c r="A6" s="573"/>
      <c r="B6" s="410"/>
      <c r="C6" s="410"/>
      <c r="D6" s="360" t="s">
        <v>338</v>
      </c>
      <c r="E6" s="197" t="s">
        <v>187</v>
      </c>
      <c r="F6" s="466"/>
      <c r="G6" s="200"/>
      <c r="H6" s="201">
        <v>6</v>
      </c>
      <c r="I6" s="200"/>
      <c r="J6" s="201"/>
      <c r="K6" s="163">
        <f t="shared" si="0"/>
        <v>6</v>
      </c>
      <c r="L6" s="45"/>
      <c r="M6" s="445"/>
      <c r="N6" s="445"/>
    </row>
    <row r="7" spans="1:15" ht="43.5" customHeight="1">
      <c r="A7" s="573"/>
      <c r="B7" s="410"/>
      <c r="C7" s="410"/>
      <c r="D7" s="360" t="s">
        <v>338</v>
      </c>
      <c r="E7" s="197" t="s">
        <v>256</v>
      </c>
      <c r="F7" s="466"/>
      <c r="G7" s="200"/>
      <c r="H7" s="201">
        <v>1</v>
      </c>
      <c r="I7" s="200"/>
      <c r="J7" s="201"/>
      <c r="K7" s="163">
        <f t="shared" si="0"/>
        <v>1</v>
      </c>
      <c r="L7" s="45"/>
      <c r="M7" s="445"/>
      <c r="N7" s="445"/>
    </row>
    <row r="8" spans="1:15" ht="36">
      <c r="A8" s="573"/>
      <c r="B8" s="410"/>
      <c r="C8" s="410"/>
      <c r="D8" s="360" t="s">
        <v>338</v>
      </c>
      <c r="E8" s="197" t="s">
        <v>188</v>
      </c>
      <c r="F8" s="466"/>
      <c r="G8" s="200"/>
      <c r="H8" s="201">
        <v>3</v>
      </c>
      <c r="I8" s="200"/>
      <c r="J8" s="201"/>
      <c r="K8" s="163">
        <f t="shared" si="0"/>
        <v>3</v>
      </c>
      <c r="L8" s="45"/>
      <c r="M8" s="445"/>
      <c r="N8" s="445"/>
    </row>
    <row r="9" spans="1:15" ht="15" thickBot="1">
      <c r="A9" s="573"/>
      <c r="B9" s="443"/>
      <c r="C9" s="443"/>
      <c r="D9" s="240"/>
      <c r="E9" s="168"/>
      <c r="F9" s="467"/>
      <c r="G9" s="202"/>
      <c r="H9" s="203"/>
      <c r="I9" s="202"/>
      <c r="J9" s="203"/>
      <c r="K9" s="164" t="str">
        <f t="shared" si="0"/>
        <v/>
      </c>
      <c r="L9" s="46"/>
      <c r="M9" s="446"/>
      <c r="N9" s="446"/>
    </row>
    <row r="10" spans="1:15" ht="67.5" customHeight="1">
      <c r="A10" s="573"/>
      <c r="B10" s="423" t="str">
        <f>Summary!B138</f>
        <v>Support for adding new tools/capabilities to existing tools suites</v>
      </c>
      <c r="C10" s="571" t="str">
        <f>Summary!A138</f>
        <v>2.2</v>
      </c>
      <c r="D10" s="359" t="s">
        <v>338</v>
      </c>
      <c r="E10" s="197" t="s">
        <v>223</v>
      </c>
      <c r="F10" s="468" t="s">
        <v>356</v>
      </c>
      <c r="G10" s="204"/>
      <c r="H10" s="205">
        <v>2</v>
      </c>
      <c r="I10" s="204"/>
      <c r="J10" s="205"/>
      <c r="K10" s="163">
        <f t="shared" si="0"/>
        <v>2</v>
      </c>
      <c r="L10" s="47"/>
      <c r="M10" s="444">
        <f>SUMIF(D10:D12,"&lt;=5",K10:K12)</f>
        <v>0</v>
      </c>
      <c r="N10" s="444">
        <f>SUM(K10:K12)</f>
        <v>2</v>
      </c>
    </row>
    <row r="11" spans="1:15" ht="70">
      <c r="A11" s="573"/>
      <c r="B11" s="410"/>
      <c r="C11" s="569"/>
      <c r="D11" s="360" t="s">
        <v>338</v>
      </c>
      <c r="E11" s="197" t="s">
        <v>254</v>
      </c>
      <c r="F11" s="466"/>
      <c r="G11" s="200" t="s">
        <v>255</v>
      </c>
      <c r="H11" s="201">
        <v>0</v>
      </c>
      <c r="I11" s="200"/>
      <c r="J11" s="201"/>
      <c r="K11" s="163">
        <f t="shared" si="0"/>
        <v>0</v>
      </c>
      <c r="L11" s="45"/>
      <c r="M11" s="445"/>
      <c r="N11" s="445"/>
    </row>
    <row r="12" spans="1:15" ht="15" thickBot="1">
      <c r="A12" s="573"/>
      <c r="B12" s="443"/>
      <c r="C12" s="570"/>
      <c r="D12" s="240"/>
      <c r="E12" s="168"/>
      <c r="F12" s="467"/>
      <c r="G12" s="202"/>
      <c r="H12" s="203"/>
      <c r="I12" s="202"/>
      <c r="J12" s="203"/>
      <c r="K12" s="164" t="str">
        <f t="shared" si="0"/>
        <v/>
      </c>
      <c r="L12" s="46"/>
      <c r="M12" s="446"/>
      <c r="N12" s="446"/>
    </row>
    <row r="13" spans="1:15" ht="57.75" customHeight="1">
      <c r="A13" s="573"/>
      <c r="B13" s="410" t="str">
        <f>Summary!B139</f>
        <v>Support for controlled update of individual tools/capabilities in existing tools suites</v>
      </c>
      <c r="C13" s="410" t="str">
        <f>Summary!A139</f>
        <v>2.3</v>
      </c>
      <c r="D13" s="360" t="s">
        <v>338</v>
      </c>
      <c r="E13" s="197" t="s">
        <v>222</v>
      </c>
      <c r="F13" s="466" t="s">
        <v>356</v>
      </c>
      <c r="G13" s="200"/>
      <c r="H13" s="201">
        <v>12</v>
      </c>
      <c r="I13" s="200"/>
      <c r="J13" s="201"/>
      <c r="K13" s="163">
        <f>IF(E13="", "", IF(OR(H13="", H13="?", J13="?"), "?", H13+J13))</f>
        <v>12</v>
      </c>
      <c r="L13" s="45"/>
      <c r="M13" s="444">
        <f>SUMIF(D13:D14,"&lt;=5",K13:K14)</f>
        <v>0</v>
      </c>
      <c r="N13" s="444">
        <f>SUM(K13:K14)</f>
        <v>12</v>
      </c>
    </row>
    <row r="14" spans="1:15" ht="15" thickBot="1">
      <c r="A14" s="574"/>
      <c r="B14" s="443"/>
      <c r="C14" s="443"/>
      <c r="D14" s="240"/>
      <c r="E14" s="168"/>
      <c r="F14" s="467"/>
      <c r="G14" s="202"/>
      <c r="H14" s="203"/>
      <c r="I14" s="202"/>
      <c r="J14" s="203"/>
      <c r="K14" s="164" t="str">
        <f t="shared" si="0"/>
        <v/>
      </c>
      <c r="L14" s="46"/>
      <c r="M14" s="446"/>
      <c r="N14" s="446"/>
    </row>
  </sheetData>
  <sheetCalcPr fullCalcOnLoad="1"/>
  <mergeCells count="29">
    <mergeCell ref="M13:M14"/>
    <mergeCell ref="N13:N14"/>
    <mergeCell ref="G2:H2"/>
    <mergeCell ref="G1:J1"/>
    <mergeCell ref="M1:M3"/>
    <mergeCell ref="N1:N3"/>
    <mergeCell ref="M4:M9"/>
    <mergeCell ref="N4:N9"/>
    <mergeCell ref="M10:M12"/>
    <mergeCell ref="N10:N12"/>
    <mergeCell ref="A4:A14"/>
    <mergeCell ref="B4:B9"/>
    <mergeCell ref="C4:C9"/>
    <mergeCell ref="F4:F9"/>
    <mergeCell ref="B10:B12"/>
    <mergeCell ref="C10:C12"/>
    <mergeCell ref="F10:F12"/>
    <mergeCell ref="B13:B14"/>
    <mergeCell ref="C13:C14"/>
    <mergeCell ref="F13:F14"/>
    <mergeCell ref="A1:E1"/>
    <mergeCell ref="F1:F3"/>
    <mergeCell ref="K1:K3"/>
    <mergeCell ref="L1:L3"/>
    <mergeCell ref="A2:A3"/>
    <mergeCell ref="B2:B3"/>
    <mergeCell ref="C2:C3"/>
    <mergeCell ref="D2:D3"/>
    <mergeCell ref="E2:E3"/>
  </mergeCells>
  <phoneticPr fontId="10" type="noConversion"/>
  <conditionalFormatting sqref="O1:AA999 M4:N999 A1:L999">
    <cfRule type="cellIs" dxfId="2" priority="4" stopIfTrue="1" operator="equal">
      <formula>"?"</formula>
    </cfRule>
  </conditionalFormatting>
  <conditionalFormatting sqref="M1:N3">
    <cfRule type="cellIs" dxfId="1" priority="6" stopIfTrue="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Y16"/>
  <sheetViews>
    <sheetView topLeftCell="C1" zoomScale="80" zoomScaleNormal="80" zoomScalePageLayoutView="80" workbookViewId="0">
      <selection activeCell="D16" sqref="D16"/>
    </sheetView>
  </sheetViews>
  <sheetFormatPr baseColWidth="10" defaultColWidth="8.83203125" defaultRowHeight="12"/>
  <cols>
    <col min="1" max="1" width="11.33203125" customWidth="1"/>
    <col min="2" max="2" width="37.6640625" customWidth="1"/>
    <col min="3" max="3" width="9.1640625" bestFit="1" customWidth="1"/>
    <col min="4" max="4" width="10.33203125" style="149" customWidth="1"/>
    <col min="5" max="5" width="34.5" customWidth="1"/>
    <col min="6" max="6" width="19.83203125" style="18" customWidth="1"/>
    <col min="7" max="7" width="16.6640625" style="22" customWidth="1"/>
    <col min="8" max="8" width="13" style="18" customWidth="1"/>
    <col min="9" max="9" width="13" style="22" customWidth="1"/>
    <col min="10" max="10" width="13" style="18" customWidth="1"/>
    <col min="11" max="11" width="13" style="22" customWidth="1"/>
    <col min="12" max="12" width="13" style="18" customWidth="1"/>
    <col min="13" max="13" width="13" style="22" customWidth="1"/>
    <col min="14" max="14" width="13" style="18" customWidth="1"/>
    <col min="15" max="15" width="13" style="22" customWidth="1"/>
    <col min="16" max="16" width="13" style="18" customWidth="1"/>
    <col min="17" max="17" width="13" style="22" customWidth="1"/>
    <col min="18" max="18" width="13" style="18" customWidth="1"/>
    <col min="19" max="19" width="13" style="22" customWidth="1"/>
    <col min="20" max="20" width="13" style="18" customWidth="1"/>
    <col min="21" max="21" width="17.1640625" customWidth="1"/>
    <col min="22" max="22" width="13" customWidth="1"/>
  </cols>
  <sheetData>
    <row r="1" spans="1:25" s="17" customFormat="1" ht="18.75" customHeight="1">
      <c r="A1" s="424" t="s">
        <v>360</v>
      </c>
      <c r="B1" s="424"/>
      <c r="C1" s="424"/>
      <c r="D1" s="424"/>
      <c r="E1" s="424"/>
      <c r="F1" s="488" t="s">
        <v>361</v>
      </c>
      <c r="G1" s="412" t="s">
        <v>362</v>
      </c>
      <c r="H1" s="425"/>
      <c r="I1" s="425"/>
      <c r="J1" s="425"/>
      <c r="K1" s="425"/>
      <c r="L1" s="425"/>
      <c r="M1" s="425"/>
      <c r="N1" s="425"/>
      <c r="O1" s="425"/>
      <c r="P1" s="425"/>
      <c r="Q1" s="425"/>
      <c r="R1" s="425"/>
      <c r="S1" s="425"/>
      <c r="T1" s="413"/>
      <c r="U1" s="424" t="s">
        <v>309</v>
      </c>
      <c r="V1" s="424" t="s">
        <v>310</v>
      </c>
      <c r="W1" s="418" t="s">
        <v>348</v>
      </c>
      <c r="X1" s="418" t="s">
        <v>349</v>
      </c>
      <c r="Y1" s="16"/>
    </row>
    <row r="2" spans="1:25" s="17" customFormat="1" ht="18.75" customHeight="1">
      <c r="A2" s="416" t="s">
        <v>311</v>
      </c>
      <c r="B2" s="416" t="s">
        <v>796</v>
      </c>
      <c r="C2" s="416" t="s">
        <v>797</v>
      </c>
      <c r="D2" s="416" t="s">
        <v>798</v>
      </c>
      <c r="E2" s="416" t="s">
        <v>799</v>
      </c>
      <c r="F2" s="539"/>
      <c r="G2" s="412" t="s">
        <v>800</v>
      </c>
      <c r="H2" s="413"/>
      <c r="I2" s="412" t="s">
        <v>588</v>
      </c>
      <c r="J2" s="413"/>
      <c r="K2" s="412" t="s">
        <v>589</v>
      </c>
      <c r="L2" s="413"/>
      <c r="M2" s="412" t="s">
        <v>299</v>
      </c>
      <c r="N2" s="413"/>
      <c r="O2" s="412" t="s">
        <v>590</v>
      </c>
      <c r="P2" s="413"/>
      <c r="Q2" s="412" t="s">
        <v>300</v>
      </c>
      <c r="R2" s="413"/>
      <c r="S2" s="412" t="s">
        <v>298</v>
      </c>
      <c r="T2" s="413"/>
      <c r="U2" s="416"/>
      <c r="V2" s="416"/>
      <c r="W2" s="416"/>
      <c r="X2" s="416"/>
      <c r="Y2" s="16"/>
    </row>
    <row r="3" spans="1:25" s="17" customFormat="1" ht="37" thickBot="1">
      <c r="A3" s="417"/>
      <c r="B3" s="417"/>
      <c r="C3" s="417"/>
      <c r="D3" s="417"/>
      <c r="E3" s="417"/>
      <c r="F3" s="489"/>
      <c r="G3" s="154" t="s">
        <v>408</v>
      </c>
      <c r="H3" s="288" t="s">
        <v>587</v>
      </c>
      <c r="I3" s="154" t="s">
        <v>408</v>
      </c>
      <c r="J3" s="288" t="s">
        <v>587</v>
      </c>
      <c r="K3" s="154" t="s">
        <v>408</v>
      </c>
      <c r="L3" s="288" t="s">
        <v>587</v>
      </c>
      <c r="M3" s="154" t="s">
        <v>408</v>
      </c>
      <c r="N3" s="288" t="s">
        <v>587</v>
      </c>
      <c r="O3" s="154" t="s">
        <v>408</v>
      </c>
      <c r="P3" s="288" t="s">
        <v>587</v>
      </c>
      <c r="Q3" s="154" t="s">
        <v>408</v>
      </c>
      <c r="R3" s="288" t="s">
        <v>587</v>
      </c>
      <c r="S3" s="154" t="s">
        <v>408</v>
      </c>
      <c r="T3" s="288" t="s">
        <v>587</v>
      </c>
      <c r="U3" s="419"/>
      <c r="V3" s="419"/>
      <c r="W3" s="419"/>
      <c r="X3" s="419"/>
      <c r="Y3" s="16"/>
    </row>
    <row r="4" spans="1:25" ht="25" thickTop="1">
      <c r="A4" s="491" t="str">
        <f>CONCATENATE(Summary!A140)</f>
        <v>F. Host and Target Debugging</v>
      </c>
      <c r="B4" s="538" t="str">
        <f>Summary!B141</f>
        <v>Support code generation and debugging on different target platforms</v>
      </c>
      <c r="C4" s="538" t="str">
        <f>Summary!A141</f>
        <v>E-CdGen-3</v>
      </c>
      <c r="D4" s="353" t="s">
        <v>339</v>
      </c>
      <c r="E4" s="57" t="s">
        <v>174</v>
      </c>
      <c r="F4" s="508" t="s">
        <v>96</v>
      </c>
      <c r="G4" s="245" t="s">
        <v>370</v>
      </c>
      <c r="H4" s="311">
        <v>24</v>
      </c>
      <c r="I4" s="207"/>
      <c r="J4" s="311"/>
      <c r="K4" s="207"/>
      <c r="L4" s="311"/>
      <c r="M4" s="207"/>
      <c r="N4" s="311"/>
      <c r="O4" s="207"/>
      <c r="P4" s="311"/>
      <c r="Q4" s="207"/>
      <c r="R4" s="311"/>
      <c r="S4" s="207"/>
      <c r="T4" s="311"/>
      <c r="U4" s="163">
        <f>IF(E4="", "", IF(OR(H4="", H4="?", J4="?", L4="?", N4="?", P4="?", R4="?", T4="?"), "?", H4+J4+L4+N4+P4+R4+T4))</f>
        <v>24</v>
      </c>
      <c r="V4" s="25"/>
      <c r="W4" s="531">
        <f>SUMIF(D4:D5,"&lt;=5",U4:U5)</f>
        <v>0</v>
      </c>
      <c r="X4" s="531">
        <f>SUM(U4:U5)</f>
        <v>24</v>
      </c>
    </row>
    <row r="5" spans="1:25" ht="15" thickBot="1">
      <c r="A5" s="535"/>
      <c r="B5" s="534"/>
      <c r="C5" s="534"/>
      <c r="D5" s="31"/>
      <c r="E5" s="151"/>
      <c r="F5" s="429"/>
      <c r="G5" s="212"/>
      <c r="H5" s="176"/>
      <c r="I5" s="212"/>
      <c r="J5" s="176"/>
      <c r="K5" s="212"/>
      <c r="L5" s="176"/>
      <c r="M5" s="212"/>
      <c r="N5" s="176"/>
      <c r="O5" s="212"/>
      <c r="P5" s="176"/>
      <c r="Q5" s="212"/>
      <c r="R5" s="176"/>
      <c r="S5" s="212"/>
      <c r="T5" s="176"/>
      <c r="U5" s="164" t="str">
        <f t="shared" ref="U5:U16" si="0">IF(E5="", "", IF(OR(H5="", H5="?", J5="?", L5="?", N5="?", P5="?", R5="?", T5="?"), "?", H5+J5+L5+N5+P5+R5+T5))</f>
        <v/>
      </c>
      <c r="V5" s="31"/>
      <c r="W5" s="532"/>
      <c r="X5" s="532"/>
    </row>
    <row r="6" spans="1:25" ht="24">
      <c r="A6" s="535"/>
      <c r="B6" s="533" t="str">
        <f>Summary!B142</f>
        <v>Model-level simulation with debug support</v>
      </c>
      <c r="C6" s="533" t="str">
        <f>Summary!A142</f>
        <v>E-DbgSim-1</v>
      </c>
      <c r="D6" s="361" t="s">
        <v>339</v>
      </c>
      <c r="E6" s="169" t="s">
        <v>175</v>
      </c>
      <c r="F6" s="432" t="s">
        <v>96</v>
      </c>
      <c r="G6" s="246" t="s">
        <v>370</v>
      </c>
      <c r="H6" s="302">
        <v>24</v>
      </c>
      <c r="I6" s="215"/>
      <c r="J6" s="302"/>
      <c r="K6" s="215"/>
      <c r="L6" s="302"/>
      <c r="M6" s="215"/>
      <c r="N6" s="302"/>
      <c r="O6" s="215"/>
      <c r="P6" s="302"/>
      <c r="Q6" s="215"/>
      <c r="R6" s="302"/>
      <c r="S6" s="215"/>
      <c r="T6" s="302"/>
      <c r="U6" s="163">
        <f t="shared" si="0"/>
        <v>24</v>
      </c>
      <c r="V6" s="34"/>
      <c r="W6" s="531">
        <f>SUMIF(D6:D7,"&lt;=5",U6:U7)</f>
        <v>0</v>
      </c>
      <c r="X6" s="531">
        <f>SUM(U6:U7)</f>
        <v>24</v>
      </c>
    </row>
    <row r="7" spans="1:25" ht="15" thickBot="1">
      <c r="A7" s="535"/>
      <c r="B7" s="534"/>
      <c r="C7" s="534"/>
      <c r="D7" s="150"/>
      <c r="E7" s="151"/>
      <c r="F7" s="429"/>
      <c r="G7" s="212"/>
      <c r="H7" s="176"/>
      <c r="I7" s="212"/>
      <c r="J7" s="176"/>
      <c r="K7" s="212"/>
      <c r="L7" s="176"/>
      <c r="M7" s="212"/>
      <c r="N7" s="176"/>
      <c r="O7" s="212"/>
      <c r="P7" s="176"/>
      <c r="Q7" s="212"/>
      <c r="R7" s="176"/>
      <c r="S7" s="212"/>
      <c r="T7" s="176"/>
      <c r="U7" s="164" t="str">
        <f t="shared" si="0"/>
        <v/>
      </c>
      <c r="V7" s="31"/>
      <c r="W7" s="532"/>
      <c r="X7" s="532"/>
    </row>
    <row r="8" spans="1:25" ht="30" customHeight="1">
      <c r="A8" s="535"/>
      <c r="B8" s="533" t="str">
        <f>Summary!B143</f>
        <v>Debug of individual instances (vs just classes)</v>
      </c>
      <c r="C8" s="533" t="str">
        <f>Summary!A143</f>
        <v>E-DbgSim-2</v>
      </c>
      <c r="D8" s="361" t="s">
        <v>339</v>
      </c>
      <c r="E8" s="169" t="s">
        <v>176</v>
      </c>
      <c r="F8" s="432" t="s">
        <v>96</v>
      </c>
      <c r="G8" s="246" t="s">
        <v>370</v>
      </c>
      <c r="H8" s="302">
        <v>6</v>
      </c>
      <c r="I8" s="215"/>
      <c r="J8" s="302"/>
      <c r="K8" s="215"/>
      <c r="L8" s="302"/>
      <c r="M8" s="215"/>
      <c r="N8" s="302"/>
      <c r="O8" s="215"/>
      <c r="P8" s="302"/>
      <c r="Q8" s="215"/>
      <c r="R8" s="302"/>
      <c r="S8" s="215"/>
      <c r="T8" s="302"/>
      <c r="U8" s="163">
        <f t="shared" si="0"/>
        <v>6</v>
      </c>
      <c r="V8" s="34"/>
      <c r="W8" s="531">
        <f>SUMIF(D8:D9,"&lt;=5",U8:U9)</f>
        <v>0</v>
      </c>
      <c r="X8" s="531">
        <f>SUM(U8:U9)</f>
        <v>6</v>
      </c>
    </row>
    <row r="9" spans="1:25" ht="15" customHeight="1" thickBot="1">
      <c r="A9" s="535"/>
      <c r="B9" s="534"/>
      <c r="C9" s="534"/>
      <c r="D9" s="150"/>
      <c r="E9" s="151"/>
      <c r="F9" s="429"/>
      <c r="G9" s="212"/>
      <c r="H9" s="176"/>
      <c r="I9" s="212"/>
      <c r="J9" s="176"/>
      <c r="K9" s="212"/>
      <c r="L9" s="176"/>
      <c r="M9" s="212"/>
      <c r="N9" s="176"/>
      <c r="O9" s="212"/>
      <c r="P9" s="176"/>
      <c r="Q9" s="212"/>
      <c r="R9" s="176"/>
      <c r="S9" s="212"/>
      <c r="T9" s="176"/>
      <c r="U9" s="164" t="str">
        <f t="shared" si="0"/>
        <v/>
      </c>
      <c r="V9" s="31"/>
      <c r="W9" s="532"/>
      <c r="X9" s="532"/>
    </row>
    <row r="10" spans="1:25" ht="24">
      <c r="A10" s="535"/>
      <c r="B10" s="533" t="str">
        <f>Summary!B144</f>
        <v>Store and restore of debug/test harnesses</v>
      </c>
      <c r="C10" s="533" t="str">
        <f>Summary!A144</f>
        <v>E-DbgSim-3</v>
      </c>
      <c r="D10" s="361" t="s">
        <v>339</v>
      </c>
      <c r="E10" s="169" t="s">
        <v>177</v>
      </c>
      <c r="F10" s="432" t="s">
        <v>96</v>
      </c>
      <c r="G10" s="246" t="s">
        <v>370</v>
      </c>
      <c r="H10" s="302">
        <v>6</v>
      </c>
      <c r="I10" s="215"/>
      <c r="J10" s="302"/>
      <c r="K10" s="215"/>
      <c r="L10" s="302"/>
      <c r="M10" s="215"/>
      <c r="N10" s="302"/>
      <c r="O10" s="215"/>
      <c r="P10" s="302"/>
      <c r="Q10" s="215"/>
      <c r="R10" s="302"/>
      <c r="S10" s="215"/>
      <c r="T10" s="302"/>
      <c r="U10" s="163">
        <f t="shared" si="0"/>
        <v>6</v>
      </c>
      <c r="V10" s="34"/>
      <c r="W10" s="531">
        <f>SUMIF(D10:D12,"&lt;=5",U10:U12)</f>
        <v>0</v>
      </c>
      <c r="X10" s="531">
        <f>SUM(U10:U12)</f>
        <v>9</v>
      </c>
    </row>
    <row r="11" spans="1:25" ht="24">
      <c r="A11" s="535"/>
      <c r="B11" s="537"/>
      <c r="C11" s="537"/>
      <c r="D11" s="362" t="s">
        <v>339</v>
      </c>
      <c r="E11" s="60" t="s">
        <v>178</v>
      </c>
      <c r="F11" s="428"/>
      <c r="G11" s="247" t="s">
        <v>370</v>
      </c>
      <c r="H11" s="175">
        <v>3</v>
      </c>
      <c r="I11" s="210"/>
      <c r="J11" s="175"/>
      <c r="K11" s="210"/>
      <c r="L11" s="175"/>
      <c r="M11" s="210"/>
      <c r="N11" s="175"/>
      <c r="O11" s="210"/>
      <c r="P11" s="175"/>
      <c r="Q11" s="210"/>
      <c r="R11" s="175"/>
      <c r="S11" s="210"/>
      <c r="T11" s="175"/>
      <c r="U11" s="163">
        <f t="shared" si="0"/>
        <v>3</v>
      </c>
      <c r="V11" s="20"/>
      <c r="W11" s="531"/>
      <c r="X11" s="531"/>
    </row>
    <row r="12" spans="1:25" ht="15" thickBot="1">
      <c r="A12" s="535"/>
      <c r="B12" s="534"/>
      <c r="C12" s="534"/>
      <c r="D12" s="150"/>
      <c r="E12" s="151"/>
      <c r="F12" s="429"/>
      <c r="G12" s="212"/>
      <c r="H12" s="176"/>
      <c r="I12" s="212"/>
      <c r="J12" s="176"/>
      <c r="K12" s="212"/>
      <c r="L12" s="176"/>
      <c r="M12" s="212"/>
      <c r="N12" s="176"/>
      <c r="O12" s="212"/>
      <c r="P12" s="176"/>
      <c r="Q12" s="212"/>
      <c r="R12" s="176"/>
      <c r="S12" s="212"/>
      <c r="T12" s="176"/>
      <c r="U12" s="164" t="str">
        <f t="shared" si="0"/>
        <v/>
      </c>
      <c r="V12" s="31"/>
      <c r="W12" s="532"/>
      <c r="X12" s="532"/>
    </row>
    <row r="13" spans="1:25" ht="15" customHeight="1">
      <c r="A13" s="535"/>
      <c r="B13" s="533" t="str">
        <f>Summary!B145</f>
        <v>Simulation/execution trace record and replay</v>
      </c>
      <c r="C13" s="533" t="str">
        <f>Summary!A145</f>
        <v>E-Dbg-Sim-4</v>
      </c>
      <c r="D13" s="361" t="s">
        <v>339</v>
      </c>
      <c r="E13" s="169" t="s">
        <v>179</v>
      </c>
      <c r="F13" s="432" t="s">
        <v>96</v>
      </c>
      <c r="G13" s="246" t="s">
        <v>370</v>
      </c>
      <c r="H13" s="302">
        <v>4</v>
      </c>
      <c r="I13" s="215"/>
      <c r="J13" s="302"/>
      <c r="K13" s="215"/>
      <c r="L13" s="302"/>
      <c r="M13" s="215"/>
      <c r="N13" s="302"/>
      <c r="O13" s="215"/>
      <c r="P13" s="302"/>
      <c r="Q13" s="215"/>
      <c r="R13" s="302"/>
      <c r="S13" s="215"/>
      <c r="T13" s="302"/>
      <c r="U13" s="163">
        <f t="shared" si="0"/>
        <v>4</v>
      </c>
      <c r="V13" s="34"/>
      <c r="W13" s="531">
        <f>SUMIF(D13:D16,"&lt;=5",U13:U16)</f>
        <v>0</v>
      </c>
      <c r="X13" s="531">
        <f>SUM(U13:U16)</f>
        <v>10</v>
      </c>
    </row>
    <row r="14" spans="1:25" ht="15" customHeight="1">
      <c r="A14" s="535"/>
      <c r="B14" s="537"/>
      <c r="C14" s="537"/>
      <c r="D14" s="362" t="s">
        <v>339</v>
      </c>
      <c r="E14" s="60" t="s">
        <v>180</v>
      </c>
      <c r="F14" s="428"/>
      <c r="G14" s="247" t="s">
        <v>370</v>
      </c>
      <c r="H14" s="175">
        <v>0</v>
      </c>
      <c r="I14" s="210"/>
      <c r="J14" s="175"/>
      <c r="K14" s="210"/>
      <c r="L14" s="175"/>
      <c r="M14" s="210"/>
      <c r="N14" s="175"/>
      <c r="O14" s="210"/>
      <c r="P14" s="175"/>
      <c r="Q14" s="210"/>
      <c r="R14" s="175"/>
      <c r="S14" s="210"/>
      <c r="T14" s="175"/>
      <c r="U14" s="163">
        <f t="shared" si="0"/>
        <v>0</v>
      </c>
      <c r="V14" s="20"/>
      <c r="W14" s="531"/>
      <c r="X14" s="531"/>
    </row>
    <row r="15" spans="1:25" ht="15" customHeight="1">
      <c r="A15" s="535"/>
      <c r="B15" s="537"/>
      <c r="C15" s="537"/>
      <c r="D15" s="362" t="s">
        <v>339</v>
      </c>
      <c r="E15" s="60" t="s">
        <v>181</v>
      </c>
      <c r="F15" s="428"/>
      <c r="G15" s="247" t="s">
        <v>370</v>
      </c>
      <c r="H15" s="175">
        <v>6</v>
      </c>
      <c r="I15" s="210"/>
      <c r="J15" s="175"/>
      <c r="K15" s="210"/>
      <c r="L15" s="175"/>
      <c r="M15" s="210"/>
      <c r="N15" s="175"/>
      <c r="O15" s="210"/>
      <c r="P15" s="175"/>
      <c r="Q15" s="210"/>
      <c r="R15" s="175"/>
      <c r="S15" s="210"/>
      <c r="T15" s="175"/>
      <c r="U15" s="163">
        <f t="shared" si="0"/>
        <v>6</v>
      </c>
      <c r="V15" s="20"/>
      <c r="W15" s="531"/>
      <c r="X15" s="531"/>
    </row>
    <row r="16" spans="1:25" ht="15" customHeight="1" thickBot="1">
      <c r="A16" s="536"/>
      <c r="B16" s="534"/>
      <c r="C16" s="534"/>
      <c r="D16" s="150"/>
      <c r="E16" s="151"/>
      <c r="F16" s="429"/>
      <c r="G16" s="212"/>
      <c r="H16" s="176"/>
      <c r="I16" s="212"/>
      <c r="J16" s="176"/>
      <c r="K16" s="212"/>
      <c r="L16" s="176"/>
      <c r="M16" s="212"/>
      <c r="N16" s="176"/>
      <c r="O16" s="212"/>
      <c r="P16" s="176"/>
      <c r="Q16" s="212"/>
      <c r="R16" s="176"/>
      <c r="S16" s="212"/>
      <c r="T16" s="176"/>
      <c r="U16" s="164" t="str">
        <f t="shared" si="0"/>
        <v/>
      </c>
      <c r="V16" s="31"/>
      <c r="W16" s="532"/>
      <c r="X16" s="532"/>
    </row>
  </sheetData>
  <sheetCalcPr fullCalcOnLoad="1"/>
  <mergeCells count="45">
    <mergeCell ref="X1:X3"/>
    <mergeCell ref="G2:H2"/>
    <mergeCell ref="I2:J2"/>
    <mergeCell ref="K2:L2"/>
    <mergeCell ref="M2:N2"/>
    <mergeCell ref="W1:W3"/>
    <mergeCell ref="Q2:R2"/>
    <mergeCell ref="S2:T2"/>
    <mergeCell ref="G1:T1"/>
    <mergeCell ref="F1:F3"/>
    <mergeCell ref="U1:U3"/>
    <mergeCell ref="V1:V3"/>
    <mergeCell ref="A2:A3"/>
    <mergeCell ref="B2:B3"/>
    <mergeCell ref="C2:C3"/>
    <mergeCell ref="D2:D3"/>
    <mergeCell ref="E2:E3"/>
    <mergeCell ref="O2:P2"/>
    <mergeCell ref="A1:E1"/>
    <mergeCell ref="A4:A16"/>
    <mergeCell ref="B4:B5"/>
    <mergeCell ref="C4:C5"/>
    <mergeCell ref="C10:C12"/>
    <mergeCell ref="B10:B12"/>
    <mergeCell ref="C8:C9"/>
    <mergeCell ref="F4:F5"/>
    <mergeCell ref="B13:B16"/>
    <mergeCell ref="C13:C16"/>
    <mergeCell ref="F13:F16"/>
    <mergeCell ref="B8:B9"/>
    <mergeCell ref="F8:F9"/>
    <mergeCell ref="B6:B7"/>
    <mergeCell ref="C6:C7"/>
    <mergeCell ref="F6:F7"/>
    <mergeCell ref="F10:F12"/>
    <mergeCell ref="X8:X9"/>
    <mergeCell ref="W13:W16"/>
    <mergeCell ref="X4:X5"/>
    <mergeCell ref="W6:W7"/>
    <mergeCell ref="X6:X7"/>
    <mergeCell ref="X13:X16"/>
    <mergeCell ref="X10:X12"/>
    <mergeCell ref="W4:W5"/>
    <mergeCell ref="W10:W12"/>
    <mergeCell ref="W8:W9"/>
  </mergeCells>
  <phoneticPr fontId="10" type="noConversion"/>
  <conditionalFormatting sqref="A1:AA993">
    <cfRule type="cellIs" dxfId="0"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V20"/>
  <sheetViews>
    <sheetView topLeftCell="C1" zoomScale="70" zoomScaleNormal="70" zoomScalePageLayoutView="70" workbookViewId="0">
      <selection activeCell="F8" sqref="F8"/>
    </sheetView>
  </sheetViews>
  <sheetFormatPr baseColWidth="10" defaultColWidth="8.33203125" defaultRowHeight="12"/>
  <cols>
    <col min="1" max="1" width="9.83203125" bestFit="1" customWidth="1"/>
    <col min="2" max="2" width="36.6640625" customWidth="1"/>
    <col min="3" max="3" width="16.1640625" bestFit="1" customWidth="1"/>
    <col min="4" max="4" width="9.83203125" style="18" bestFit="1" customWidth="1"/>
    <col min="5" max="5" width="16.5" style="18" customWidth="1"/>
    <col min="6" max="6" width="49.5" bestFit="1" customWidth="1"/>
    <col min="7" max="7" width="19.6640625" customWidth="1"/>
    <col min="8" max="8" width="30.33203125" customWidth="1"/>
    <col min="9" max="9" width="7.33203125" bestFit="1" customWidth="1"/>
    <col min="10" max="10" width="14.83203125" customWidth="1"/>
    <col min="11" max="11" width="12.6640625" customWidth="1"/>
    <col min="12" max="12" width="16" customWidth="1"/>
    <col min="13" max="19" width="20.1640625" customWidth="1"/>
    <col min="20" max="21" width="16.83203125" customWidth="1"/>
  </cols>
  <sheetData>
    <row r="1" spans="1:22" s="17" customFormat="1" ht="18.75" customHeight="1">
      <c r="A1" s="424" t="s">
        <v>360</v>
      </c>
      <c r="B1" s="424"/>
      <c r="C1" s="424"/>
      <c r="D1" s="424"/>
      <c r="E1" s="424"/>
      <c r="F1" s="424"/>
      <c r="G1" s="424" t="s">
        <v>361</v>
      </c>
      <c r="H1" s="412" t="s">
        <v>362</v>
      </c>
      <c r="I1" s="425"/>
      <c r="J1" s="425"/>
      <c r="K1" s="413"/>
      <c r="L1" s="424" t="s">
        <v>309</v>
      </c>
      <c r="M1" s="424" t="s">
        <v>310</v>
      </c>
      <c r="N1" s="420" t="s">
        <v>347</v>
      </c>
      <c r="O1" s="420" t="s">
        <v>346</v>
      </c>
      <c r="P1" s="420" t="s">
        <v>345</v>
      </c>
      <c r="Q1" s="420" t="s">
        <v>350</v>
      </c>
      <c r="R1" s="420" t="s">
        <v>344</v>
      </c>
      <c r="S1" s="420" t="s">
        <v>343</v>
      </c>
      <c r="T1" s="418" t="s">
        <v>348</v>
      </c>
      <c r="U1" s="418" t="s">
        <v>349</v>
      </c>
      <c r="V1" s="16"/>
    </row>
    <row r="2" spans="1:22" s="17" customFormat="1" ht="18.75" customHeight="1">
      <c r="A2" s="416" t="s">
        <v>311</v>
      </c>
      <c r="B2" s="416" t="s">
        <v>796</v>
      </c>
      <c r="C2" s="416" t="s">
        <v>797</v>
      </c>
      <c r="D2" s="416" t="s">
        <v>798</v>
      </c>
      <c r="E2" s="420" t="s">
        <v>334</v>
      </c>
      <c r="F2" s="416" t="s">
        <v>799</v>
      </c>
      <c r="G2" s="416"/>
      <c r="H2" s="412" t="s">
        <v>800</v>
      </c>
      <c r="I2" s="413"/>
      <c r="J2" s="412" t="s">
        <v>298</v>
      </c>
      <c r="K2" s="413"/>
      <c r="L2" s="416"/>
      <c r="M2" s="416"/>
      <c r="N2" s="421"/>
      <c r="O2" s="421"/>
      <c r="P2" s="421"/>
      <c r="Q2" s="421"/>
      <c r="R2" s="421"/>
      <c r="S2" s="421"/>
      <c r="T2" s="416"/>
      <c r="U2" s="416"/>
      <c r="V2" s="16"/>
    </row>
    <row r="3" spans="1:22" s="17" customFormat="1" ht="55" thickBot="1">
      <c r="A3" s="417"/>
      <c r="B3" s="422"/>
      <c r="C3" s="417"/>
      <c r="D3" s="417"/>
      <c r="E3" s="415"/>
      <c r="F3" s="417"/>
      <c r="G3" s="419"/>
      <c r="H3" s="154" t="s">
        <v>408</v>
      </c>
      <c r="I3" s="154" t="s">
        <v>409</v>
      </c>
      <c r="J3" s="155" t="s">
        <v>408</v>
      </c>
      <c r="K3" s="154" t="s">
        <v>409</v>
      </c>
      <c r="L3" s="419"/>
      <c r="M3" s="419"/>
      <c r="N3" s="415"/>
      <c r="O3" s="415"/>
      <c r="P3" s="415"/>
      <c r="Q3" s="415"/>
      <c r="R3" s="415"/>
      <c r="S3" s="415"/>
      <c r="T3" s="419"/>
      <c r="U3" s="419"/>
      <c r="V3" s="16"/>
    </row>
    <row r="4" spans="1:22" ht="55.5" customHeight="1" thickTop="1">
      <c r="A4" s="435" t="str">
        <f>CONCATENATE(Summary!A9,CHAR(10),Summary!A18)</f>
        <v>A. Model Version Management (Life-cycle Support)
2. Analysis of model changes</v>
      </c>
      <c r="B4" s="453" t="str">
        <f>Summary!B19</f>
        <v>Automatic tracking and reporting of changes between two different versions (-&gt; states) of a model</v>
      </c>
      <c r="C4" s="453" t="str">
        <f>Summary!A19</f>
        <v>2.1 a)</v>
      </c>
      <c r="D4" s="353" t="s">
        <v>111</v>
      </c>
      <c r="E4" s="23"/>
      <c r="F4" s="24" t="s">
        <v>654</v>
      </c>
      <c r="G4" s="426" t="s">
        <v>410</v>
      </c>
      <c r="H4" s="461" t="s">
        <v>540</v>
      </c>
      <c r="I4" s="456">
        <v>2</v>
      </c>
      <c r="J4" s="456"/>
      <c r="K4" s="456">
        <v>0</v>
      </c>
      <c r="L4" s="447">
        <f t="shared" ref="L4:L20" si="0">IF(F4="", "", IF(OR(I4="", I4="?", K4="?"), "?", I4+K4))</f>
        <v>2</v>
      </c>
      <c r="M4" s="456"/>
      <c r="N4" s="460">
        <f>SUMIF(E4:E10,"1.0M1",L4:L10)</f>
        <v>0</v>
      </c>
      <c r="O4" s="460">
        <f>SUMIF(E4:E10,"1.0M2",L4:L10)</f>
        <v>0</v>
      </c>
      <c r="P4" s="460">
        <f>SUMIF(E4:E10,"1.0M3",L4:L10)</f>
        <v>0</v>
      </c>
      <c r="Q4" s="460">
        <f>SUMIF(E4:E10,"1.0",L4:L10)</f>
        <v>0</v>
      </c>
      <c r="R4" s="460">
        <f>SUMIF(D4:D10,"&lt;=3",L4:L10)</f>
        <v>0</v>
      </c>
      <c r="S4" s="460">
        <f>SUMIF(D4:D10,"&gt;=4",L4:L10)</f>
        <v>0</v>
      </c>
      <c r="T4" s="460">
        <f>SUMIF(D4:D10,"&lt;=5",L4:L10)</f>
        <v>0</v>
      </c>
      <c r="U4" s="460">
        <f>SUM(L4:L10)</f>
        <v>4.5</v>
      </c>
    </row>
    <row r="5" spans="1:22" ht="72" customHeight="1">
      <c r="A5" s="436"/>
      <c r="B5" s="448"/>
      <c r="C5" s="448"/>
      <c r="D5" s="334" t="s">
        <v>111</v>
      </c>
      <c r="E5" s="27"/>
      <c r="F5" s="19" t="s">
        <v>411</v>
      </c>
      <c r="G5" s="427"/>
      <c r="H5" s="462"/>
      <c r="I5" s="457"/>
      <c r="J5" s="457"/>
      <c r="K5" s="457"/>
      <c r="L5" s="455"/>
      <c r="M5" s="457"/>
      <c r="N5" s="451"/>
      <c r="O5" s="451"/>
      <c r="P5" s="451"/>
      <c r="Q5" s="451"/>
      <c r="R5" s="451"/>
      <c r="S5" s="451"/>
      <c r="T5" s="451"/>
      <c r="U5" s="451"/>
    </row>
    <row r="6" spans="1:22" ht="78.75" customHeight="1">
      <c r="A6" s="436"/>
      <c r="B6" s="448"/>
      <c r="C6" s="448"/>
      <c r="D6" s="334" t="s">
        <v>111</v>
      </c>
      <c r="E6" s="27"/>
      <c r="F6" s="194" t="s">
        <v>412</v>
      </c>
      <c r="G6" s="427"/>
      <c r="H6" s="462"/>
      <c r="I6" s="457"/>
      <c r="J6" s="457"/>
      <c r="K6" s="457"/>
      <c r="L6" s="455"/>
      <c r="M6" s="457"/>
      <c r="N6" s="451"/>
      <c r="O6" s="451"/>
      <c r="P6" s="451"/>
      <c r="Q6" s="451"/>
      <c r="R6" s="451"/>
      <c r="S6" s="451"/>
      <c r="T6" s="451"/>
      <c r="U6" s="451"/>
    </row>
    <row r="7" spans="1:22" ht="60" customHeight="1">
      <c r="A7" s="436"/>
      <c r="B7" s="448"/>
      <c r="C7" s="448"/>
      <c r="D7" s="334" t="s">
        <v>111</v>
      </c>
      <c r="E7" s="27"/>
      <c r="F7" s="19" t="s">
        <v>205</v>
      </c>
      <c r="G7" s="427"/>
      <c r="H7" s="194" t="s">
        <v>542</v>
      </c>
      <c r="I7" s="120">
        <v>0.5</v>
      </c>
      <c r="J7" s="20"/>
      <c r="K7" s="120">
        <v>0</v>
      </c>
      <c r="L7" s="179">
        <f t="shared" si="0"/>
        <v>0.5</v>
      </c>
      <c r="M7" s="378"/>
      <c r="N7" s="451"/>
      <c r="O7" s="451"/>
      <c r="P7" s="451"/>
      <c r="Q7" s="451"/>
      <c r="R7" s="451"/>
      <c r="S7" s="451"/>
      <c r="T7" s="451"/>
      <c r="U7" s="451"/>
    </row>
    <row r="8" spans="1:22" ht="118.5" customHeight="1">
      <c r="A8" s="436"/>
      <c r="B8" s="448"/>
      <c r="C8" s="448"/>
      <c r="D8" s="334" t="s">
        <v>111</v>
      </c>
      <c r="E8" s="27"/>
      <c r="F8" s="19" t="s">
        <v>413</v>
      </c>
      <c r="G8" s="427"/>
      <c r="H8" s="194" t="s">
        <v>543</v>
      </c>
      <c r="I8" s="120">
        <v>1.5</v>
      </c>
      <c r="J8" s="20"/>
      <c r="K8" s="120">
        <v>0</v>
      </c>
      <c r="L8" s="163">
        <f t="shared" si="0"/>
        <v>1.5</v>
      </c>
      <c r="M8" s="20"/>
      <c r="N8" s="451"/>
      <c r="O8" s="451"/>
      <c r="P8" s="451"/>
      <c r="Q8" s="451"/>
      <c r="R8" s="451"/>
      <c r="S8" s="451"/>
      <c r="T8" s="451"/>
      <c r="U8" s="451"/>
    </row>
    <row r="9" spans="1:22" ht="159" customHeight="1">
      <c r="A9" s="436"/>
      <c r="B9" s="448"/>
      <c r="C9" s="448"/>
      <c r="D9" s="334" t="s">
        <v>339</v>
      </c>
      <c r="E9" s="27"/>
      <c r="F9" s="19" t="s">
        <v>414</v>
      </c>
      <c r="G9" s="427"/>
      <c r="H9" s="194" t="s">
        <v>525</v>
      </c>
      <c r="I9" s="120">
        <v>0.5</v>
      </c>
      <c r="J9" s="20"/>
      <c r="K9" s="120">
        <v>0</v>
      </c>
      <c r="L9" s="163">
        <f t="shared" si="0"/>
        <v>0.5</v>
      </c>
      <c r="M9" s="20"/>
      <c r="N9" s="451"/>
      <c r="O9" s="451"/>
      <c r="P9" s="451"/>
      <c r="Q9" s="451"/>
      <c r="R9" s="451"/>
      <c r="S9" s="451"/>
      <c r="T9" s="451"/>
      <c r="U9" s="451"/>
    </row>
    <row r="10" spans="1:22" ht="15" thickBot="1">
      <c r="A10" s="436"/>
      <c r="B10" s="454"/>
      <c r="C10" s="454"/>
      <c r="D10" s="29"/>
      <c r="E10" s="29"/>
      <c r="F10" s="30"/>
      <c r="G10" s="438"/>
      <c r="H10" s="31"/>
      <c r="I10" s="31"/>
      <c r="J10" s="31"/>
      <c r="K10" s="31"/>
      <c r="L10" s="164" t="str">
        <f t="shared" si="0"/>
        <v/>
      </c>
      <c r="M10" s="31"/>
      <c r="N10" s="452"/>
      <c r="O10" s="452"/>
      <c r="P10" s="452"/>
      <c r="Q10" s="452"/>
      <c r="R10" s="452"/>
      <c r="S10" s="452"/>
      <c r="T10" s="452"/>
      <c r="U10" s="452"/>
    </row>
    <row r="11" spans="1:22" ht="28">
      <c r="A11" s="436"/>
      <c r="B11" s="458" t="str">
        <f>Summary!B20</f>
        <v>File output describing the model change issued when user-definable change patterns occur</v>
      </c>
      <c r="C11" s="458" t="str">
        <f>Summary!A20</f>
        <v>2.1 b)</v>
      </c>
      <c r="D11" s="32"/>
      <c r="E11" s="32"/>
      <c r="F11" s="33" t="s">
        <v>363</v>
      </c>
      <c r="G11" s="459" t="s">
        <v>207</v>
      </c>
      <c r="H11" s="34"/>
      <c r="I11" s="34">
        <v>0</v>
      </c>
      <c r="J11" s="34"/>
      <c r="K11" s="34">
        <v>0</v>
      </c>
      <c r="L11" s="162">
        <f t="shared" si="0"/>
        <v>0</v>
      </c>
      <c r="M11" s="34"/>
      <c r="N11" s="450">
        <f>SUMIF(E11:E16,"1.0M1",L11:L16)</f>
        <v>0</v>
      </c>
      <c r="O11" s="450">
        <f>SUMIF(E11:E16,"1.0M2",L11:L16)</f>
        <v>0</v>
      </c>
      <c r="P11" s="450">
        <f>SUMIF(E11:E16,"1.0M3",L11:L16)</f>
        <v>0</v>
      </c>
      <c r="Q11" s="450">
        <f>SUMIF(E11:E16,"1.0",L11:L16)</f>
        <v>0</v>
      </c>
      <c r="R11" s="450">
        <f>SUMIF(D11:D16,"&lt;=3",L11:L16)</f>
        <v>0</v>
      </c>
      <c r="S11" s="450">
        <f>SUMIF(D11:D16,"&gt;=4",L11:L16)</f>
        <v>0</v>
      </c>
      <c r="T11" s="450">
        <f>SUMIF(D11:D16,"&lt;=5",L11:L16)</f>
        <v>0</v>
      </c>
      <c r="U11" s="450">
        <f>SUM(L11:L16)</f>
        <v>8</v>
      </c>
    </row>
    <row r="12" spans="1:22" ht="110.25" customHeight="1">
      <c r="A12" s="436"/>
      <c r="B12" s="448"/>
      <c r="C12" s="448"/>
      <c r="D12" s="334" t="s">
        <v>111</v>
      </c>
      <c r="E12" s="27"/>
      <c r="F12" s="19" t="s">
        <v>364</v>
      </c>
      <c r="G12" s="427"/>
      <c r="H12" s="194" t="s">
        <v>539</v>
      </c>
      <c r="I12" s="20">
        <v>3</v>
      </c>
      <c r="J12" s="20"/>
      <c r="K12" s="20">
        <v>1</v>
      </c>
      <c r="L12" s="163">
        <f t="shared" si="0"/>
        <v>4</v>
      </c>
      <c r="M12" s="20"/>
      <c r="N12" s="451"/>
      <c r="O12" s="451"/>
      <c r="P12" s="451"/>
      <c r="Q12" s="451"/>
      <c r="R12" s="451"/>
      <c r="S12" s="451"/>
      <c r="T12" s="451"/>
      <c r="U12" s="451"/>
    </row>
    <row r="13" spans="1:22" ht="42">
      <c r="A13" s="436"/>
      <c r="B13" s="448"/>
      <c r="C13" s="448"/>
      <c r="D13" s="334" t="s">
        <v>111</v>
      </c>
      <c r="E13" s="27"/>
      <c r="F13" s="19" t="s">
        <v>206</v>
      </c>
      <c r="G13" s="427"/>
      <c r="H13" s="194"/>
      <c r="I13" s="20">
        <v>3</v>
      </c>
      <c r="J13" s="20"/>
      <c r="K13" s="20">
        <v>1</v>
      </c>
      <c r="L13" s="163">
        <f t="shared" si="0"/>
        <v>4</v>
      </c>
      <c r="M13" s="20"/>
      <c r="N13" s="451"/>
      <c r="O13" s="451"/>
      <c r="P13" s="451"/>
      <c r="Q13" s="451"/>
      <c r="R13" s="451"/>
      <c r="S13" s="451"/>
      <c r="T13" s="451"/>
      <c r="U13" s="451"/>
    </row>
    <row r="14" spans="1:22" ht="116.25" customHeight="1">
      <c r="A14" s="436"/>
      <c r="B14" s="448"/>
      <c r="C14" s="448"/>
      <c r="D14" s="334" t="s">
        <v>111</v>
      </c>
      <c r="E14" s="27"/>
      <c r="F14" s="19" t="s">
        <v>564</v>
      </c>
      <c r="G14" s="427"/>
      <c r="H14" s="194" t="s">
        <v>208</v>
      </c>
      <c r="I14" s="20">
        <v>0</v>
      </c>
      <c r="J14" s="20"/>
      <c r="K14" s="20">
        <v>0</v>
      </c>
      <c r="L14" s="163">
        <f t="shared" si="0"/>
        <v>0</v>
      </c>
      <c r="M14" s="20"/>
      <c r="N14" s="451"/>
      <c r="O14" s="451"/>
      <c r="P14" s="451"/>
      <c r="Q14" s="451"/>
      <c r="R14" s="451"/>
      <c r="S14" s="451"/>
      <c r="T14" s="451"/>
      <c r="U14" s="451"/>
    </row>
    <row r="15" spans="1:22" ht="28">
      <c r="A15" s="436"/>
      <c r="B15" s="448"/>
      <c r="C15" s="448"/>
      <c r="D15" s="334" t="s">
        <v>111</v>
      </c>
      <c r="E15" s="27"/>
      <c r="F15" s="19" t="s">
        <v>365</v>
      </c>
      <c r="G15" s="427"/>
      <c r="H15" s="194" t="s">
        <v>182</v>
      </c>
      <c r="I15" s="120">
        <v>0</v>
      </c>
      <c r="J15" s="20"/>
      <c r="K15" s="20">
        <v>0</v>
      </c>
      <c r="L15" s="163">
        <f t="shared" si="0"/>
        <v>0</v>
      </c>
      <c r="M15" s="20"/>
      <c r="N15" s="451"/>
      <c r="O15" s="451"/>
      <c r="P15" s="451"/>
      <c r="Q15" s="451"/>
      <c r="R15" s="451"/>
      <c r="S15" s="451"/>
      <c r="T15" s="451"/>
      <c r="U15" s="451"/>
    </row>
    <row r="16" spans="1:22" ht="15" thickBot="1">
      <c r="A16" s="436"/>
      <c r="B16" s="454"/>
      <c r="C16" s="454"/>
      <c r="D16" s="29"/>
      <c r="E16" s="29"/>
      <c r="F16" s="35"/>
      <c r="G16" s="438"/>
      <c r="H16" s="31"/>
      <c r="I16" s="31"/>
      <c r="J16" s="31"/>
      <c r="K16" s="31"/>
      <c r="L16" s="164" t="str">
        <f t="shared" si="0"/>
        <v/>
      </c>
      <c r="M16" s="31"/>
      <c r="N16" s="452"/>
      <c r="O16" s="452"/>
      <c r="P16" s="452"/>
      <c r="Q16" s="452"/>
      <c r="R16" s="452"/>
      <c r="S16" s="452"/>
      <c r="T16" s="452"/>
      <c r="U16" s="452"/>
    </row>
    <row r="17" spans="1:21" ht="28">
      <c r="A17" s="436"/>
      <c r="B17" s="448" t="str">
        <f>Summary!B21</f>
        <v>Automatic detection when model has changed and generated artifacts are out of sync; regeneration of affected artifacts</v>
      </c>
      <c r="C17" s="448" t="str">
        <f>Summary!A21</f>
        <v>Use Case</v>
      </c>
      <c r="D17" s="27"/>
      <c r="E17" s="27"/>
      <c r="F17" s="19" t="s">
        <v>366</v>
      </c>
      <c r="G17" s="427" t="s">
        <v>351</v>
      </c>
      <c r="H17" s="20"/>
      <c r="I17" s="20">
        <v>0</v>
      </c>
      <c r="J17" s="20"/>
      <c r="K17" s="20">
        <v>0</v>
      </c>
      <c r="L17" s="163">
        <f t="shared" si="0"/>
        <v>0</v>
      </c>
      <c r="M17" s="20"/>
      <c r="N17" s="450">
        <f>SUMIF(E17:E20,"1.0M1",L17:L20)</f>
        <v>0</v>
      </c>
      <c r="O17" s="450">
        <f>SUMIF(E17:E20,"1.0M2",L17:L20)</f>
        <v>0</v>
      </c>
      <c r="P17" s="450">
        <f>SUMIF(E17:E20,"1.0M3",L17:L20)</f>
        <v>0</v>
      </c>
      <c r="Q17" s="450">
        <f>SUMIF(E17:E20,"1.0",L17:L20)</f>
        <v>0</v>
      </c>
      <c r="R17" s="450">
        <f>SUMIF(D17:D20,"&lt;=3",L17:L20)</f>
        <v>0</v>
      </c>
      <c r="S17" s="450">
        <f>SUMIF(D17:D20,"&gt;=4",L17:L20)</f>
        <v>0</v>
      </c>
      <c r="T17" s="450">
        <f>SUMIF(D17:D20,"&lt;=5",L17:L20)</f>
        <v>0</v>
      </c>
      <c r="U17" s="450">
        <f>SUM(L17:L20)</f>
        <v>5</v>
      </c>
    </row>
    <row r="18" spans="1:21" ht="84" customHeight="1">
      <c r="A18" s="436"/>
      <c r="B18" s="448"/>
      <c r="C18" s="448"/>
      <c r="D18" s="334" t="s">
        <v>111</v>
      </c>
      <c r="E18" s="27"/>
      <c r="F18" s="19" t="s">
        <v>367</v>
      </c>
      <c r="G18" s="428"/>
      <c r="H18" s="194" t="s">
        <v>562</v>
      </c>
      <c r="I18" s="20">
        <v>2</v>
      </c>
      <c r="J18" s="20"/>
      <c r="K18" s="20">
        <v>1</v>
      </c>
      <c r="L18" s="163">
        <f t="shared" si="0"/>
        <v>3</v>
      </c>
      <c r="M18" s="20"/>
      <c r="N18" s="451"/>
      <c r="O18" s="451"/>
      <c r="P18" s="451"/>
      <c r="Q18" s="451"/>
      <c r="R18" s="451"/>
      <c r="S18" s="451"/>
      <c r="T18" s="451"/>
      <c r="U18" s="451"/>
    </row>
    <row r="19" spans="1:21" ht="161.25" customHeight="1">
      <c r="A19" s="436"/>
      <c r="B19" s="448"/>
      <c r="C19" s="448"/>
      <c r="D19" s="334" t="s">
        <v>339</v>
      </c>
      <c r="E19" s="27"/>
      <c r="F19" s="19" t="s">
        <v>561</v>
      </c>
      <c r="G19" s="428"/>
      <c r="H19" s="194" t="s">
        <v>563</v>
      </c>
      <c r="I19" s="20">
        <v>1</v>
      </c>
      <c r="J19" s="20"/>
      <c r="K19" s="20">
        <v>1</v>
      </c>
      <c r="L19" s="163">
        <f t="shared" si="0"/>
        <v>2</v>
      </c>
      <c r="M19" s="20"/>
      <c r="N19" s="451"/>
      <c r="O19" s="451"/>
      <c r="P19" s="451"/>
      <c r="Q19" s="451"/>
      <c r="R19" s="451"/>
      <c r="S19" s="451"/>
      <c r="T19" s="451"/>
      <c r="U19" s="451"/>
    </row>
    <row r="20" spans="1:21" ht="15" thickBot="1">
      <c r="A20" s="437"/>
      <c r="B20" s="449"/>
      <c r="C20" s="449"/>
      <c r="D20" s="29"/>
      <c r="E20" s="29"/>
      <c r="F20" s="35"/>
      <c r="G20" s="429"/>
      <c r="H20" s="31"/>
      <c r="I20" s="31"/>
      <c r="J20" s="31"/>
      <c r="K20" s="31"/>
      <c r="L20" s="164" t="str">
        <f t="shared" si="0"/>
        <v/>
      </c>
      <c r="M20" s="31"/>
      <c r="N20" s="452"/>
      <c r="O20" s="452"/>
      <c r="P20" s="452"/>
      <c r="Q20" s="452"/>
      <c r="R20" s="452"/>
      <c r="S20" s="452"/>
      <c r="T20" s="452"/>
      <c r="U20" s="452"/>
    </row>
  </sheetData>
  <mergeCells count="61">
    <mergeCell ref="R4:R10"/>
    <mergeCell ref="Q4:Q10"/>
    <mergeCell ref="Q11:Q16"/>
    <mergeCell ref="R11:R16"/>
    <mergeCell ref="P17:P20"/>
    <mergeCell ref="R17:R20"/>
    <mergeCell ref="Q17:Q20"/>
    <mergeCell ref="M1:M3"/>
    <mergeCell ref="I4:I6"/>
    <mergeCell ref="B11:B16"/>
    <mergeCell ref="G17:G20"/>
    <mergeCell ref="C4:C10"/>
    <mergeCell ref="J4:J6"/>
    <mergeCell ref="M4:M6"/>
    <mergeCell ref="H4:H6"/>
    <mergeCell ref="P1:P3"/>
    <mergeCell ref="R1:R3"/>
    <mergeCell ref="S1:S3"/>
    <mergeCell ref="T1:T3"/>
    <mergeCell ref="Q1:Q3"/>
    <mergeCell ref="H1:K1"/>
    <mergeCell ref="H2:I2"/>
    <mergeCell ref="D2:D3"/>
    <mergeCell ref="F2:F3"/>
    <mergeCell ref="J2:K2"/>
    <mergeCell ref="A1:F1"/>
    <mergeCell ref="G1:G3"/>
    <mergeCell ref="E2:E3"/>
    <mergeCell ref="A2:A3"/>
    <mergeCell ref="B2:B3"/>
    <mergeCell ref="C2:C3"/>
    <mergeCell ref="U17:U20"/>
    <mergeCell ref="G4:G10"/>
    <mergeCell ref="G11:G16"/>
    <mergeCell ref="T4:T10"/>
    <mergeCell ref="U4:U10"/>
    <mergeCell ref="T11:T16"/>
    <mergeCell ref="U11:U16"/>
    <mergeCell ref="S4:S10"/>
    <mergeCell ref="P4:P10"/>
    <mergeCell ref="U1:U3"/>
    <mergeCell ref="L1:L3"/>
    <mergeCell ref="N1:N3"/>
    <mergeCell ref="O1:O3"/>
    <mergeCell ref="A4:A20"/>
    <mergeCell ref="B4:B10"/>
    <mergeCell ref="L4:L6"/>
    <mergeCell ref="K4:K6"/>
    <mergeCell ref="O11:O16"/>
    <mergeCell ref="C11:C16"/>
    <mergeCell ref="N4:N10"/>
    <mergeCell ref="O4:O10"/>
    <mergeCell ref="B17:B20"/>
    <mergeCell ref="C17:C20"/>
    <mergeCell ref="T17:T20"/>
    <mergeCell ref="N11:N16"/>
    <mergeCell ref="N17:N20"/>
    <mergeCell ref="O17:O20"/>
    <mergeCell ref="P11:P16"/>
    <mergeCell ref="S11:S16"/>
    <mergeCell ref="S17:S20"/>
  </mergeCells>
  <phoneticPr fontId="10" type="noConversion"/>
  <conditionalFormatting sqref="E4:E986 E1:E2 N4:S986 N1:S1 T1:AH986 F1:G986 H1:M4 H7:M986 A1:D986">
    <cfRule type="cellIs" dxfId="33"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V128"/>
  <sheetViews>
    <sheetView topLeftCell="A16" zoomScale="75" zoomScaleNormal="80" zoomScalePageLayoutView="80" workbookViewId="0">
      <selection activeCell="K15" sqref="K15:K17"/>
    </sheetView>
  </sheetViews>
  <sheetFormatPr baseColWidth="10" defaultColWidth="8.83203125" defaultRowHeight="12"/>
  <cols>
    <col min="1" max="1" width="11.33203125" style="43" customWidth="1"/>
    <col min="2" max="2" width="37.6640625" style="43" customWidth="1"/>
    <col min="3" max="3" width="16.5" style="43" customWidth="1"/>
    <col min="4" max="4" width="10.6640625" style="319" customWidth="1"/>
    <col min="5" max="5" width="17.5" style="319" customWidth="1"/>
    <col min="6" max="6" width="38.5" style="43" customWidth="1"/>
    <col min="7" max="7" width="14.83203125" style="43" customWidth="1"/>
    <col min="8" max="8" width="21.1640625" style="331" customWidth="1"/>
    <col min="9" max="9" width="8.33203125" style="331" customWidth="1"/>
    <col min="10" max="10" width="17.33203125" style="331" customWidth="1"/>
    <col min="11" max="11" width="7.5" style="331" customWidth="1"/>
    <col min="12" max="12" width="17.6640625" style="43" customWidth="1"/>
    <col min="13" max="19" width="13.5" style="43" customWidth="1"/>
    <col min="20" max="20" width="12.6640625" style="43" customWidth="1"/>
    <col min="21" max="21" width="10.6640625" style="43" customWidth="1"/>
    <col min="22" max="16384" width="8.83203125" style="43"/>
  </cols>
  <sheetData>
    <row r="1" spans="1:22" s="42" customFormat="1" ht="18.75" customHeight="1">
      <c r="A1" s="424" t="s">
        <v>360</v>
      </c>
      <c r="B1" s="424"/>
      <c r="C1" s="424"/>
      <c r="D1" s="424"/>
      <c r="E1" s="424"/>
      <c r="F1" s="424"/>
      <c r="G1" s="424" t="s">
        <v>361</v>
      </c>
      <c r="H1" s="484" t="s">
        <v>362</v>
      </c>
      <c r="I1" s="490"/>
      <c r="J1" s="490"/>
      <c r="K1" s="485"/>
      <c r="L1" s="424" t="s">
        <v>309</v>
      </c>
      <c r="M1" s="424" t="s">
        <v>310</v>
      </c>
      <c r="N1" s="420" t="s">
        <v>347</v>
      </c>
      <c r="O1" s="420" t="s">
        <v>346</v>
      </c>
      <c r="P1" s="420" t="s">
        <v>345</v>
      </c>
      <c r="Q1" s="420" t="s">
        <v>350</v>
      </c>
      <c r="R1" s="420" t="s">
        <v>344</v>
      </c>
      <c r="S1" s="420" t="s">
        <v>343</v>
      </c>
      <c r="T1" s="418" t="s">
        <v>348</v>
      </c>
      <c r="U1" s="418" t="s">
        <v>349</v>
      </c>
      <c r="V1" s="41"/>
    </row>
    <row r="2" spans="1:22" s="42" customFormat="1" ht="18.75" customHeight="1">
      <c r="A2" s="416" t="s">
        <v>311</v>
      </c>
      <c r="B2" s="416" t="s">
        <v>796</v>
      </c>
      <c r="C2" s="416" t="s">
        <v>797</v>
      </c>
      <c r="D2" s="488" t="s">
        <v>798</v>
      </c>
      <c r="E2" s="420" t="s">
        <v>334</v>
      </c>
      <c r="F2" s="416" t="s">
        <v>799</v>
      </c>
      <c r="G2" s="416"/>
      <c r="H2" s="484" t="s">
        <v>800</v>
      </c>
      <c r="I2" s="485"/>
      <c r="J2" s="484" t="s">
        <v>298</v>
      </c>
      <c r="K2" s="485"/>
      <c r="L2" s="416"/>
      <c r="M2" s="416"/>
      <c r="N2" s="421"/>
      <c r="O2" s="421"/>
      <c r="P2" s="421"/>
      <c r="Q2" s="421"/>
      <c r="R2" s="421"/>
      <c r="S2" s="421"/>
      <c r="T2" s="416"/>
      <c r="U2" s="416"/>
      <c r="V2" s="41"/>
    </row>
    <row r="3" spans="1:22" s="42" customFormat="1" ht="55" thickBot="1">
      <c r="A3" s="417"/>
      <c r="B3" s="417"/>
      <c r="C3" s="417"/>
      <c r="D3" s="489"/>
      <c r="E3" s="415"/>
      <c r="F3" s="417"/>
      <c r="G3" s="419"/>
      <c r="H3" s="337" t="s">
        <v>408</v>
      </c>
      <c r="I3" s="337" t="s">
        <v>587</v>
      </c>
      <c r="J3" s="337" t="s">
        <v>408</v>
      </c>
      <c r="K3" s="337" t="s">
        <v>587</v>
      </c>
      <c r="L3" s="419"/>
      <c r="M3" s="419"/>
      <c r="N3" s="415"/>
      <c r="O3" s="415"/>
      <c r="P3" s="415"/>
      <c r="Q3" s="415"/>
      <c r="R3" s="415"/>
      <c r="S3" s="415"/>
      <c r="T3" s="419"/>
      <c r="U3" s="419"/>
      <c r="V3" s="41"/>
    </row>
    <row r="4" spans="1:22" ht="15" customHeight="1" thickTop="1">
      <c r="A4" s="491" t="str">
        <f>CONCATENATE(Summary!A9,CHAR(10),Summary!A22)</f>
        <v>A. Model Version Management (Life-cycle Support)
3. Merging of different models and versions of models</v>
      </c>
      <c r="B4" s="453" t="str">
        <f>Summary!B23</f>
        <v>Parallel work on different parts of a model and merge of resulting changes into a common model</v>
      </c>
      <c r="C4" s="453" t="str">
        <f>Summary!A23</f>
        <v>3.1 a) + E-Comp-1</v>
      </c>
      <c r="D4" s="358" t="s">
        <v>339</v>
      </c>
      <c r="E4" s="301"/>
      <c r="F4" s="51" t="s">
        <v>368</v>
      </c>
      <c r="G4" s="476" t="s">
        <v>369</v>
      </c>
      <c r="H4" s="320" t="s">
        <v>370</v>
      </c>
      <c r="I4" s="321">
        <v>12</v>
      </c>
      <c r="J4" s="320"/>
      <c r="K4" s="321"/>
      <c r="L4" s="163">
        <f t="shared" ref="L4:L46" si="0">IF(F4="", "", IF(OR(I4="", I4="?", K4="?"), "?", I4+K4))</f>
        <v>12</v>
      </c>
      <c r="M4" s="44"/>
      <c r="N4" s="460">
        <f>SUMIF(E4:E20,"1.0M1",L4:L20)</f>
        <v>3</v>
      </c>
      <c r="O4" s="460">
        <f>SUMIF(E4:E20,"1.0M2",L4:L20)</f>
        <v>8.5</v>
      </c>
      <c r="P4" s="460">
        <f>SUMIF(E4:E20,"1.0M3",L4:L20)</f>
        <v>6</v>
      </c>
      <c r="Q4" s="460">
        <f>SUMIF(E4:E20,"1.0",L4:L20)</f>
        <v>4</v>
      </c>
      <c r="R4" s="460">
        <f>SUMIF(D4:D20,"&lt;=3",L4:L20)</f>
        <v>21.5</v>
      </c>
      <c r="S4" s="460">
        <f>SUMIF(D4:D20,"&gt;=4",L4:L20)</f>
        <v>0</v>
      </c>
      <c r="T4" s="460">
        <f>SUMIF(D4:D20,"&lt;=5",L4:L20)</f>
        <v>21.5</v>
      </c>
      <c r="U4" s="460">
        <f>SUM(L4:L20)</f>
        <v>37.5</v>
      </c>
    </row>
    <row r="5" spans="1:22" ht="140">
      <c r="A5" s="492"/>
      <c r="B5" s="448"/>
      <c r="C5" s="448"/>
      <c r="D5" s="242">
        <v>1</v>
      </c>
      <c r="E5" s="242" t="s">
        <v>340</v>
      </c>
      <c r="F5" s="52" t="s">
        <v>371</v>
      </c>
      <c r="G5" s="466"/>
      <c r="H5" s="322" t="s">
        <v>541</v>
      </c>
      <c r="I5" s="323">
        <v>2</v>
      </c>
      <c r="J5" s="322" t="s">
        <v>627</v>
      </c>
      <c r="K5" s="323">
        <v>1</v>
      </c>
      <c r="L5" s="163">
        <f t="shared" si="0"/>
        <v>3</v>
      </c>
      <c r="M5" s="45" t="s">
        <v>272</v>
      </c>
      <c r="N5" s="451"/>
      <c r="O5" s="451"/>
      <c r="P5" s="451"/>
      <c r="Q5" s="451"/>
      <c r="R5" s="451"/>
      <c r="S5" s="451"/>
      <c r="T5" s="451"/>
      <c r="U5" s="451"/>
    </row>
    <row r="6" spans="1:22" ht="182">
      <c r="A6" s="492"/>
      <c r="B6" s="448"/>
      <c r="C6" s="448"/>
      <c r="D6" s="242">
        <v>3</v>
      </c>
      <c r="E6" s="242" t="s">
        <v>279</v>
      </c>
      <c r="F6" s="52" t="s">
        <v>628</v>
      </c>
      <c r="G6" s="466"/>
      <c r="H6" s="322" t="s">
        <v>59</v>
      </c>
      <c r="I6" s="323">
        <v>4</v>
      </c>
      <c r="J6" s="322" t="s">
        <v>7</v>
      </c>
      <c r="K6" s="323">
        <v>1</v>
      </c>
      <c r="L6" s="163">
        <f t="shared" si="0"/>
        <v>5</v>
      </c>
      <c r="M6" s="369" t="s">
        <v>273</v>
      </c>
      <c r="N6" s="451"/>
      <c r="O6" s="451"/>
      <c r="P6" s="451"/>
      <c r="Q6" s="451"/>
      <c r="R6" s="451"/>
      <c r="S6" s="451"/>
      <c r="T6" s="451"/>
      <c r="U6" s="451"/>
    </row>
    <row r="7" spans="1:22" ht="140">
      <c r="A7" s="492"/>
      <c r="B7" s="448"/>
      <c r="C7" s="448"/>
      <c r="D7" s="360" t="s">
        <v>339</v>
      </c>
      <c r="E7" s="242"/>
      <c r="F7" s="50" t="s">
        <v>8</v>
      </c>
      <c r="G7" s="466"/>
      <c r="H7" s="322" t="s">
        <v>58</v>
      </c>
      <c r="I7" s="323">
        <v>3</v>
      </c>
      <c r="J7" s="322" t="s">
        <v>71</v>
      </c>
      <c r="K7" s="323">
        <v>1</v>
      </c>
      <c r="L7" s="163">
        <f t="shared" si="0"/>
        <v>4</v>
      </c>
      <c r="M7" s="45"/>
      <c r="N7" s="451"/>
      <c r="O7" s="451"/>
      <c r="P7" s="451"/>
      <c r="Q7" s="451"/>
      <c r="R7" s="451"/>
      <c r="S7" s="451"/>
      <c r="T7" s="451"/>
      <c r="U7" s="451"/>
    </row>
    <row r="8" spans="1:22" ht="24">
      <c r="A8" s="492"/>
      <c r="B8" s="448"/>
      <c r="C8" s="448"/>
      <c r="D8" s="242">
        <v>2</v>
      </c>
      <c r="E8" s="242" t="s">
        <v>341</v>
      </c>
      <c r="F8" s="53" t="s">
        <v>630</v>
      </c>
      <c r="G8" s="466"/>
      <c r="H8" s="322" t="s">
        <v>370</v>
      </c>
      <c r="I8" s="323">
        <v>3</v>
      </c>
      <c r="J8" s="322" t="s">
        <v>370</v>
      </c>
      <c r="K8" s="323">
        <v>1</v>
      </c>
      <c r="L8" s="163">
        <f t="shared" si="0"/>
        <v>4</v>
      </c>
      <c r="M8" s="369" t="s">
        <v>274</v>
      </c>
      <c r="N8" s="451"/>
      <c r="O8" s="451"/>
      <c r="P8" s="451"/>
      <c r="Q8" s="451"/>
      <c r="R8" s="451"/>
      <c r="S8" s="451"/>
      <c r="T8" s="451"/>
      <c r="U8" s="451"/>
    </row>
    <row r="9" spans="1:22" ht="14">
      <c r="A9" s="492"/>
      <c r="B9" s="448"/>
      <c r="C9" s="448"/>
      <c r="D9" s="242">
        <v>1</v>
      </c>
      <c r="E9" s="242"/>
      <c r="F9" s="52" t="s">
        <v>426</v>
      </c>
      <c r="G9" s="466"/>
      <c r="H9" s="322" t="s">
        <v>372</v>
      </c>
      <c r="I9" s="323">
        <v>0</v>
      </c>
      <c r="J9" s="322" t="s">
        <v>372</v>
      </c>
      <c r="K9" s="323">
        <v>0</v>
      </c>
      <c r="L9" s="163">
        <f t="shared" si="0"/>
        <v>0</v>
      </c>
      <c r="M9" s="45"/>
      <c r="N9" s="451"/>
      <c r="O9" s="451"/>
      <c r="P9" s="451"/>
      <c r="Q9" s="451"/>
      <c r="R9" s="451"/>
      <c r="S9" s="451"/>
      <c r="T9" s="451"/>
      <c r="U9" s="451"/>
    </row>
    <row r="10" spans="1:22" ht="98">
      <c r="A10" s="492"/>
      <c r="B10" s="448"/>
      <c r="C10" s="448"/>
      <c r="D10" s="242">
        <v>3</v>
      </c>
      <c r="E10" s="242" t="s">
        <v>238</v>
      </c>
      <c r="F10" s="52" t="s">
        <v>427</v>
      </c>
      <c r="G10" s="466"/>
      <c r="H10" s="322" t="s">
        <v>389</v>
      </c>
      <c r="I10" s="323">
        <v>3</v>
      </c>
      <c r="J10" s="322" t="s">
        <v>390</v>
      </c>
      <c r="K10" s="323">
        <v>1</v>
      </c>
      <c r="L10" s="163">
        <f t="shared" si="0"/>
        <v>4</v>
      </c>
      <c r="M10" s="45" t="s">
        <v>272</v>
      </c>
      <c r="N10" s="451"/>
      <c r="O10" s="451"/>
      <c r="P10" s="451"/>
      <c r="Q10" s="451"/>
      <c r="R10" s="451"/>
      <c r="S10" s="451"/>
      <c r="T10" s="451"/>
      <c r="U10" s="451"/>
    </row>
    <row r="11" spans="1:22" ht="70">
      <c r="A11" s="492"/>
      <c r="B11" s="448"/>
      <c r="C11" s="448"/>
      <c r="D11" s="242">
        <v>1</v>
      </c>
      <c r="E11" s="242"/>
      <c r="F11" s="52" t="s">
        <v>391</v>
      </c>
      <c r="G11" s="466"/>
      <c r="H11" s="324" t="s">
        <v>392</v>
      </c>
      <c r="I11" s="325">
        <v>0</v>
      </c>
      <c r="J11" s="324" t="s">
        <v>393</v>
      </c>
      <c r="K11" s="325">
        <v>0</v>
      </c>
      <c r="L11" s="163">
        <f t="shared" si="0"/>
        <v>0</v>
      </c>
      <c r="M11" s="45"/>
      <c r="N11" s="451"/>
      <c r="O11" s="451"/>
      <c r="P11" s="451"/>
      <c r="Q11" s="451"/>
      <c r="R11" s="451"/>
      <c r="S11" s="451"/>
      <c r="T11" s="451"/>
      <c r="U11" s="451"/>
    </row>
    <row r="12" spans="1:22" ht="24">
      <c r="A12" s="492"/>
      <c r="B12" s="448"/>
      <c r="C12" s="448"/>
      <c r="D12" s="242">
        <v>3</v>
      </c>
      <c r="E12" s="242" t="s">
        <v>341</v>
      </c>
      <c r="F12" s="53" t="s">
        <v>394</v>
      </c>
      <c r="G12" s="466"/>
      <c r="H12" s="322" t="s">
        <v>400</v>
      </c>
      <c r="I12" s="483">
        <v>0</v>
      </c>
      <c r="J12" s="487" t="s">
        <v>395</v>
      </c>
      <c r="K12" s="483">
        <v>1</v>
      </c>
      <c r="L12" s="445">
        <f t="shared" si="0"/>
        <v>1</v>
      </c>
      <c r="M12" s="482" t="s">
        <v>335</v>
      </c>
      <c r="N12" s="451"/>
      <c r="O12" s="451"/>
      <c r="P12" s="451"/>
      <c r="Q12" s="451"/>
      <c r="R12" s="451"/>
      <c r="S12" s="451"/>
      <c r="T12" s="451"/>
      <c r="U12" s="451"/>
    </row>
    <row r="13" spans="1:22" ht="21" customHeight="1">
      <c r="A13" s="492"/>
      <c r="B13" s="448"/>
      <c r="C13" s="448"/>
      <c r="D13" s="242">
        <v>3</v>
      </c>
      <c r="E13" s="242" t="s">
        <v>341</v>
      </c>
      <c r="F13" s="50" t="s">
        <v>396</v>
      </c>
      <c r="G13" s="466"/>
      <c r="H13" s="322" t="s">
        <v>400</v>
      </c>
      <c r="I13" s="483"/>
      <c r="J13" s="487"/>
      <c r="K13" s="483"/>
      <c r="L13" s="445"/>
      <c r="M13" s="482"/>
      <c r="N13" s="451"/>
      <c r="O13" s="451"/>
      <c r="P13" s="451"/>
      <c r="Q13" s="451"/>
      <c r="R13" s="451"/>
      <c r="S13" s="451"/>
      <c r="T13" s="451"/>
      <c r="U13" s="451"/>
    </row>
    <row r="14" spans="1:22" ht="42">
      <c r="A14" s="492"/>
      <c r="B14" s="448"/>
      <c r="C14" s="448"/>
      <c r="D14" s="242">
        <v>2</v>
      </c>
      <c r="E14" s="242" t="s">
        <v>341</v>
      </c>
      <c r="F14" s="53" t="s">
        <v>397</v>
      </c>
      <c r="G14" s="466"/>
      <c r="H14" s="322" t="s">
        <v>398</v>
      </c>
      <c r="I14" s="323">
        <v>2</v>
      </c>
      <c r="J14" s="322" t="s">
        <v>370</v>
      </c>
      <c r="K14" s="323">
        <v>0.5</v>
      </c>
      <c r="L14" s="163">
        <f t="shared" si="0"/>
        <v>2.5</v>
      </c>
      <c r="M14" s="369" t="s">
        <v>335</v>
      </c>
      <c r="N14" s="451"/>
      <c r="O14" s="451"/>
      <c r="P14" s="451"/>
      <c r="Q14" s="451"/>
      <c r="R14" s="451"/>
      <c r="S14" s="451"/>
      <c r="T14" s="451"/>
      <c r="U14" s="451"/>
    </row>
    <row r="15" spans="1:22" ht="24">
      <c r="A15" s="492"/>
      <c r="B15" s="448"/>
      <c r="C15" s="448"/>
      <c r="D15" s="242">
        <v>3</v>
      </c>
      <c r="E15" s="242" t="s">
        <v>341</v>
      </c>
      <c r="F15" s="53" t="s">
        <v>399</v>
      </c>
      <c r="G15" s="466"/>
      <c r="H15" s="322" t="s">
        <v>400</v>
      </c>
      <c r="I15" s="486">
        <v>0</v>
      </c>
      <c r="J15" s="487" t="s">
        <v>401</v>
      </c>
      <c r="K15" s="483">
        <v>1</v>
      </c>
      <c r="L15" s="445">
        <f t="shared" si="0"/>
        <v>1</v>
      </c>
      <c r="M15" s="482" t="s">
        <v>335</v>
      </c>
      <c r="N15" s="451"/>
      <c r="O15" s="451"/>
      <c r="P15" s="451"/>
      <c r="Q15" s="451"/>
      <c r="R15" s="451"/>
      <c r="S15" s="451"/>
      <c r="T15" s="451"/>
      <c r="U15" s="451"/>
    </row>
    <row r="16" spans="1:22" ht="15" customHeight="1">
      <c r="A16" s="492"/>
      <c r="B16" s="448"/>
      <c r="C16" s="448"/>
      <c r="D16" s="242">
        <v>3</v>
      </c>
      <c r="E16" s="242" t="s">
        <v>341</v>
      </c>
      <c r="F16" s="50" t="s">
        <v>28</v>
      </c>
      <c r="G16" s="466"/>
      <c r="H16" s="322" t="s">
        <v>400</v>
      </c>
      <c r="I16" s="486"/>
      <c r="J16" s="487"/>
      <c r="K16" s="483"/>
      <c r="L16" s="445"/>
      <c r="M16" s="457"/>
      <c r="N16" s="451"/>
      <c r="O16" s="451"/>
      <c r="P16" s="451"/>
      <c r="Q16" s="451"/>
      <c r="R16" s="451"/>
      <c r="S16" s="451"/>
      <c r="T16" s="451"/>
      <c r="U16" s="451"/>
    </row>
    <row r="17" spans="1:21" ht="15" customHeight="1">
      <c r="A17" s="492"/>
      <c r="B17" s="448"/>
      <c r="C17" s="448"/>
      <c r="D17" s="242">
        <v>3</v>
      </c>
      <c r="E17" s="242" t="s">
        <v>341</v>
      </c>
      <c r="F17" s="50" t="s">
        <v>29</v>
      </c>
      <c r="G17" s="466"/>
      <c r="H17" s="322" t="s">
        <v>400</v>
      </c>
      <c r="I17" s="486"/>
      <c r="J17" s="487"/>
      <c r="K17" s="483"/>
      <c r="L17" s="445"/>
      <c r="M17" s="457"/>
      <c r="N17" s="451"/>
      <c r="O17" s="451"/>
      <c r="P17" s="451"/>
      <c r="Q17" s="451"/>
      <c r="R17" s="451"/>
      <c r="S17" s="451"/>
      <c r="T17" s="451"/>
      <c r="U17" s="451"/>
    </row>
    <row r="18" spans="1:21" ht="126">
      <c r="A18" s="492"/>
      <c r="B18" s="448"/>
      <c r="C18" s="448"/>
      <c r="D18" s="242">
        <v>3</v>
      </c>
      <c r="E18" s="242"/>
      <c r="F18" s="50" t="s">
        <v>0</v>
      </c>
      <c r="G18" s="466"/>
      <c r="H18" s="322" t="s">
        <v>60</v>
      </c>
      <c r="I18" s="323">
        <v>0</v>
      </c>
      <c r="J18" s="322" t="s">
        <v>1</v>
      </c>
      <c r="K18" s="323">
        <v>0</v>
      </c>
      <c r="L18" s="163">
        <f t="shared" si="0"/>
        <v>0</v>
      </c>
      <c r="M18" s="45"/>
      <c r="N18" s="451"/>
      <c r="O18" s="451"/>
      <c r="P18" s="451"/>
      <c r="Q18" s="451"/>
      <c r="R18" s="451"/>
      <c r="S18" s="451"/>
      <c r="T18" s="451"/>
      <c r="U18" s="451"/>
    </row>
    <row r="19" spans="1:21" ht="140">
      <c r="A19" s="492"/>
      <c r="B19" s="448"/>
      <c r="C19" s="448"/>
      <c r="D19" s="346">
        <v>3</v>
      </c>
      <c r="E19" s="346" t="s">
        <v>279</v>
      </c>
      <c r="F19" s="365" t="s">
        <v>240</v>
      </c>
      <c r="G19" s="466"/>
      <c r="H19" s="377" t="s">
        <v>275</v>
      </c>
      <c r="I19" s="325">
        <v>1</v>
      </c>
      <c r="J19" s="324" t="s">
        <v>244</v>
      </c>
      <c r="K19" s="325">
        <v>0</v>
      </c>
      <c r="L19" s="163">
        <f>IF(F18="", "", IF(OR(I19="", I19="?", K19="?"), "?", I19+K19))</f>
        <v>1</v>
      </c>
      <c r="M19" s="369" t="s">
        <v>276</v>
      </c>
      <c r="N19" s="451"/>
      <c r="O19" s="451"/>
      <c r="P19" s="451"/>
      <c r="Q19" s="451"/>
      <c r="R19" s="451"/>
      <c r="S19" s="451"/>
      <c r="T19" s="451"/>
      <c r="U19" s="451"/>
    </row>
    <row r="20" spans="1:21" ht="15" thickBot="1">
      <c r="A20" s="492"/>
      <c r="B20" s="454"/>
      <c r="C20" s="454"/>
      <c r="D20" s="332"/>
      <c r="E20" s="346"/>
      <c r="F20" s="333"/>
      <c r="G20" s="469"/>
      <c r="H20" s="322"/>
      <c r="I20" s="327"/>
      <c r="J20" s="326"/>
      <c r="K20" s="327"/>
      <c r="L20" s="164"/>
      <c r="M20" s="46"/>
      <c r="N20" s="452"/>
      <c r="O20" s="452"/>
      <c r="P20" s="452"/>
      <c r="Q20" s="452"/>
      <c r="R20" s="452"/>
      <c r="S20" s="452"/>
      <c r="T20" s="452"/>
      <c r="U20" s="452"/>
    </row>
    <row r="21" spans="1:21" ht="70">
      <c r="A21" s="492"/>
      <c r="B21" s="458" t="str">
        <f>Summary!B24</f>
        <v>Automatic detection of inconsistencies in merged model and decorations identifying those</v>
      </c>
      <c r="C21" s="458" t="str">
        <f>Summary!A24</f>
        <v>3.1 b) + E-Comp-1+E-Comp-2</v>
      </c>
      <c r="D21" s="359">
        <v>4</v>
      </c>
      <c r="E21" s="241" t="s">
        <v>238</v>
      </c>
      <c r="F21" s="48" t="s">
        <v>2</v>
      </c>
      <c r="G21" s="468" t="s">
        <v>846</v>
      </c>
      <c r="H21" s="328" t="s">
        <v>653</v>
      </c>
      <c r="I21" s="329">
        <v>0</v>
      </c>
      <c r="J21" s="328" t="s">
        <v>469</v>
      </c>
      <c r="K21" s="329">
        <v>1</v>
      </c>
      <c r="L21" s="163">
        <f t="shared" si="0"/>
        <v>1</v>
      </c>
      <c r="M21" s="47" t="s">
        <v>72</v>
      </c>
      <c r="N21" s="450">
        <f>SUMIF(E21:E23,"1.0M1",L21:L23)</f>
        <v>0</v>
      </c>
      <c r="O21" s="450">
        <f>SUMIF(E21:E23,"1.0M2",L21:L23)</f>
        <v>0</v>
      </c>
      <c r="P21" s="450">
        <f>SUMIF(E21:E23,"1.0M3",L21:L23)</f>
        <v>0</v>
      </c>
      <c r="Q21" s="450">
        <f>SUMIF(E21:E23,"1.0",L21:L23)</f>
        <v>4</v>
      </c>
      <c r="R21" s="450">
        <f>SUMIF(D21:D23,"&lt;=3",L21:L23)</f>
        <v>0</v>
      </c>
      <c r="S21" s="450">
        <f>SUMIF(D21:D23,"&gt;=4",L21:L23)</f>
        <v>4</v>
      </c>
      <c r="T21" s="450">
        <f>SUMIF(D21:D23,"&lt;=5",L21:L23)</f>
        <v>4</v>
      </c>
      <c r="U21" s="450">
        <f>SUM(L21:L23)</f>
        <v>4</v>
      </c>
    </row>
    <row r="22" spans="1:21" ht="70">
      <c r="A22" s="492"/>
      <c r="B22" s="448"/>
      <c r="C22" s="448"/>
      <c r="D22" s="360">
        <v>5</v>
      </c>
      <c r="E22" s="242" t="s">
        <v>238</v>
      </c>
      <c r="F22" s="50" t="s">
        <v>470</v>
      </c>
      <c r="G22" s="466"/>
      <c r="H22" s="322" t="s">
        <v>471</v>
      </c>
      <c r="I22" s="323">
        <v>2</v>
      </c>
      <c r="J22" s="322" t="s">
        <v>655</v>
      </c>
      <c r="K22" s="323">
        <v>1</v>
      </c>
      <c r="L22" s="163">
        <f t="shared" si="0"/>
        <v>3</v>
      </c>
      <c r="M22" s="45" t="s">
        <v>272</v>
      </c>
      <c r="N22" s="451"/>
      <c r="O22" s="451"/>
      <c r="P22" s="451"/>
      <c r="Q22" s="451"/>
      <c r="R22" s="451"/>
      <c r="S22" s="451"/>
      <c r="T22" s="451"/>
      <c r="U22" s="451"/>
    </row>
    <row r="23" spans="1:21" ht="15" thickBot="1">
      <c r="A23" s="492"/>
      <c r="B23" s="454"/>
      <c r="C23" s="454"/>
      <c r="D23" s="240"/>
      <c r="E23" s="240"/>
      <c r="F23" s="49"/>
      <c r="G23" s="469"/>
      <c r="H23" s="326"/>
      <c r="I23" s="327"/>
      <c r="J23" s="326"/>
      <c r="K23" s="327"/>
      <c r="L23" s="164" t="str">
        <f t="shared" si="0"/>
        <v/>
      </c>
      <c r="M23" s="46"/>
      <c r="N23" s="452"/>
      <c r="O23" s="452"/>
      <c r="P23" s="452"/>
      <c r="Q23" s="452"/>
      <c r="R23" s="452"/>
      <c r="S23" s="452"/>
      <c r="T23" s="452"/>
      <c r="U23" s="452"/>
    </row>
    <row r="24" spans="1:21" ht="14">
      <c r="A24" s="492"/>
      <c r="B24" s="458" t="str">
        <f>Summary!B25</f>
        <v>Support merge of concrete (graphical or textual) syntax and abstract syntax (semantics)</v>
      </c>
      <c r="C24" s="458" t="str">
        <f>Summary!A25</f>
        <v>3.2 + E-Comp-1+ E-Comp-2</v>
      </c>
      <c r="D24" s="359" t="s">
        <v>339</v>
      </c>
      <c r="E24" s="241"/>
      <c r="F24" s="48" t="s">
        <v>656</v>
      </c>
      <c r="G24" s="477" t="s">
        <v>846</v>
      </c>
      <c r="H24" s="328" t="s">
        <v>370</v>
      </c>
      <c r="I24" s="329">
        <v>60</v>
      </c>
      <c r="J24" s="328"/>
      <c r="K24" s="329"/>
      <c r="L24" s="163">
        <f t="shared" si="0"/>
        <v>60</v>
      </c>
      <c r="M24" s="47"/>
      <c r="N24" s="450">
        <f>SUMIF(E24:E27,"1.0M1",L24:L27)</f>
        <v>0</v>
      </c>
      <c r="O24" s="450">
        <f>SUMIF(E24:E27,"1.0M2",L24:L27)</f>
        <v>0</v>
      </c>
      <c r="P24" s="450">
        <f>SUMIF(E24:E27,"1.0M3",L24:L27)</f>
        <v>0</v>
      </c>
      <c r="Q24" s="450">
        <f>SUMIF(E24:E27,"1.0",L24:L27)</f>
        <v>0</v>
      </c>
      <c r="R24" s="450">
        <f>SUMIF(D24:D27,"&lt;=3",L24:L27)</f>
        <v>0</v>
      </c>
      <c r="S24" s="450">
        <f>SUMIF(D24:D27,"&gt;=4",L24:L27)</f>
        <v>0</v>
      </c>
      <c r="T24" s="450">
        <f>SUMIF(D24:D27,"&lt;=5",L24:L27)</f>
        <v>0</v>
      </c>
      <c r="U24" s="450">
        <f>SUM(L24:L27)</f>
        <v>60</v>
      </c>
    </row>
    <row r="25" spans="1:21" ht="14">
      <c r="A25" s="492"/>
      <c r="B25" s="448"/>
      <c r="C25" s="448"/>
      <c r="D25" s="242"/>
      <c r="E25" s="242"/>
      <c r="F25" s="50"/>
      <c r="G25" s="478"/>
      <c r="H25" s="322"/>
      <c r="I25" s="323"/>
      <c r="J25" s="322"/>
      <c r="K25" s="323"/>
      <c r="L25" s="163" t="str">
        <f t="shared" si="0"/>
        <v/>
      </c>
      <c r="M25" s="45"/>
      <c r="N25" s="451"/>
      <c r="O25" s="451"/>
      <c r="P25" s="451"/>
      <c r="Q25" s="451"/>
      <c r="R25" s="451"/>
      <c r="S25" s="451"/>
      <c r="T25" s="451"/>
      <c r="U25" s="451"/>
    </row>
    <row r="26" spans="1:21" ht="14">
      <c r="A26" s="492"/>
      <c r="B26" s="448"/>
      <c r="C26" s="448"/>
      <c r="D26" s="242"/>
      <c r="E26" s="242"/>
      <c r="F26" s="50"/>
      <c r="G26" s="478"/>
      <c r="H26" s="322"/>
      <c r="I26" s="323"/>
      <c r="J26" s="322"/>
      <c r="K26" s="323"/>
      <c r="L26" s="163" t="str">
        <f t="shared" si="0"/>
        <v/>
      </c>
      <c r="M26" s="45"/>
      <c r="N26" s="451"/>
      <c r="O26" s="451"/>
      <c r="P26" s="451"/>
      <c r="Q26" s="451"/>
      <c r="R26" s="451"/>
      <c r="S26" s="451"/>
      <c r="T26" s="451"/>
      <c r="U26" s="451"/>
    </row>
    <row r="27" spans="1:21" ht="15" thickBot="1">
      <c r="A27" s="492"/>
      <c r="B27" s="454"/>
      <c r="C27" s="454"/>
      <c r="D27" s="240"/>
      <c r="E27" s="240"/>
      <c r="F27" s="49"/>
      <c r="G27" s="467"/>
      <c r="H27" s="326"/>
      <c r="I27" s="327"/>
      <c r="J27" s="326"/>
      <c r="K27" s="327"/>
      <c r="L27" s="164" t="str">
        <f t="shared" si="0"/>
        <v/>
      </c>
      <c r="M27" s="46"/>
      <c r="N27" s="452"/>
      <c r="O27" s="452"/>
      <c r="P27" s="452"/>
      <c r="Q27" s="452"/>
      <c r="R27" s="452"/>
      <c r="S27" s="452"/>
      <c r="T27" s="452"/>
      <c r="U27" s="452"/>
    </row>
    <row r="28" spans="1:21" ht="56">
      <c r="A28" s="492"/>
      <c r="B28" s="448" t="str">
        <f>Summary!B26</f>
        <v>Support of automatic bulk merge operations</v>
      </c>
      <c r="C28" s="448" t="str">
        <f>Summary!A26</f>
        <v>Use Case</v>
      </c>
      <c r="D28" s="360">
        <v>4</v>
      </c>
      <c r="E28" s="242" t="s">
        <v>238</v>
      </c>
      <c r="F28" s="50" t="s">
        <v>652</v>
      </c>
      <c r="G28" s="466" t="s">
        <v>758</v>
      </c>
      <c r="H28" s="322" t="s">
        <v>657</v>
      </c>
      <c r="I28" s="323">
        <v>1</v>
      </c>
      <c r="J28" s="322" t="s">
        <v>401</v>
      </c>
      <c r="K28" s="323">
        <v>1</v>
      </c>
      <c r="L28" s="163">
        <f t="shared" si="0"/>
        <v>2</v>
      </c>
      <c r="M28" s="369" t="s">
        <v>273</v>
      </c>
      <c r="N28" s="451">
        <f>SUMIF(E28:E34,"1.0M1",L28:L34)</f>
        <v>0</v>
      </c>
      <c r="O28" s="451">
        <f>SUMIF(E28:E34,"1.0M2",L28:L34)</f>
        <v>0</v>
      </c>
      <c r="P28" s="451">
        <f>SUMIF(E28:E34,"1.0M3",L28:L34)</f>
        <v>0</v>
      </c>
      <c r="Q28" s="451">
        <f>SUMIF(E28:E34,"1.0",L28:L34)</f>
        <v>2</v>
      </c>
      <c r="R28" s="451">
        <f>SUMIF(D28:D34,"&lt;=3",L28:L34)</f>
        <v>0</v>
      </c>
      <c r="S28" s="451">
        <f>SUMIF(D28:D34,"&gt;=4",L28:L34)</f>
        <v>2</v>
      </c>
      <c r="T28" s="451">
        <f>SUMIF(D28:D34,"&lt;=5",L28:L34)</f>
        <v>2</v>
      </c>
      <c r="U28" s="451">
        <f>SUM(L28:L34)</f>
        <v>3</v>
      </c>
    </row>
    <row r="29" spans="1:21" ht="56">
      <c r="A29" s="492"/>
      <c r="B29" s="448"/>
      <c r="C29" s="448"/>
      <c r="D29" s="360" t="s">
        <v>111</v>
      </c>
      <c r="E29" s="242"/>
      <c r="F29" s="50" t="s">
        <v>658</v>
      </c>
      <c r="G29" s="466"/>
      <c r="H29" s="322" t="s">
        <v>659</v>
      </c>
      <c r="I29" s="323">
        <v>1</v>
      </c>
      <c r="J29" s="322"/>
      <c r="K29" s="323">
        <v>0</v>
      </c>
      <c r="L29" s="163">
        <f t="shared" si="0"/>
        <v>1</v>
      </c>
      <c r="M29" s="45"/>
      <c r="N29" s="451"/>
      <c r="O29" s="451"/>
      <c r="P29" s="451"/>
      <c r="Q29" s="451"/>
      <c r="R29" s="451"/>
      <c r="S29" s="451"/>
      <c r="T29" s="451"/>
      <c r="U29" s="451"/>
    </row>
    <row r="30" spans="1:21" ht="56">
      <c r="A30" s="492"/>
      <c r="B30" s="448"/>
      <c r="C30" s="448"/>
      <c r="D30" s="360" t="s">
        <v>111</v>
      </c>
      <c r="E30" s="242"/>
      <c r="F30" s="50" t="s">
        <v>660</v>
      </c>
      <c r="G30" s="466"/>
      <c r="H30" s="322" t="s">
        <v>657</v>
      </c>
      <c r="I30" s="323">
        <v>0</v>
      </c>
      <c r="J30" s="322"/>
      <c r="K30" s="323">
        <v>0</v>
      </c>
      <c r="L30" s="163">
        <f t="shared" si="0"/>
        <v>0</v>
      </c>
      <c r="M30" s="45"/>
      <c r="N30" s="451"/>
      <c r="O30" s="451"/>
      <c r="P30" s="451"/>
      <c r="Q30" s="451"/>
      <c r="R30" s="451"/>
      <c r="S30" s="451"/>
      <c r="T30" s="451"/>
      <c r="U30" s="451"/>
    </row>
    <row r="31" spans="1:21" ht="28">
      <c r="A31" s="492"/>
      <c r="B31" s="448"/>
      <c r="C31" s="448"/>
      <c r="D31" s="360" t="s">
        <v>111</v>
      </c>
      <c r="E31" s="242"/>
      <c r="F31" s="50" t="s">
        <v>399</v>
      </c>
      <c r="G31" s="466"/>
      <c r="H31" s="322" t="s">
        <v>400</v>
      </c>
      <c r="I31" s="323">
        <v>0</v>
      </c>
      <c r="J31" s="322" t="s">
        <v>401</v>
      </c>
      <c r="K31" s="323">
        <v>0</v>
      </c>
      <c r="L31" s="163">
        <f t="shared" si="0"/>
        <v>0</v>
      </c>
      <c r="M31" s="45"/>
      <c r="N31" s="451"/>
      <c r="O31" s="451"/>
      <c r="P31" s="451"/>
      <c r="Q31" s="451"/>
      <c r="R31" s="451"/>
      <c r="S31" s="451"/>
      <c r="T31" s="451"/>
      <c r="U31" s="451"/>
    </row>
    <row r="32" spans="1:21" ht="28">
      <c r="A32" s="492"/>
      <c r="B32" s="448"/>
      <c r="C32" s="448"/>
      <c r="D32" s="360" t="s">
        <v>111</v>
      </c>
      <c r="E32" s="242"/>
      <c r="F32" s="50" t="s">
        <v>28</v>
      </c>
      <c r="G32" s="466"/>
      <c r="H32" s="322" t="s">
        <v>400</v>
      </c>
      <c r="I32" s="323">
        <v>0</v>
      </c>
      <c r="J32" s="322" t="s">
        <v>401</v>
      </c>
      <c r="K32" s="323">
        <v>0</v>
      </c>
      <c r="L32" s="163">
        <f t="shared" si="0"/>
        <v>0</v>
      </c>
      <c r="M32" s="45"/>
      <c r="N32" s="451"/>
      <c r="O32" s="451"/>
      <c r="P32" s="451"/>
      <c r="Q32" s="451"/>
      <c r="R32" s="451"/>
      <c r="S32" s="451"/>
      <c r="T32" s="451"/>
      <c r="U32" s="451"/>
    </row>
    <row r="33" spans="1:21" ht="28">
      <c r="A33" s="492"/>
      <c r="B33" s="448"/>
      <c r="C33" s="448"/>
      <c r="D33" s="360" t="s">
        <v>111</v>
      </c>
      <c r="E33" s="242"/>
      <c r="F33" s="50" t="s">
        <v>29</v>
      </c>
      <c r="G33" s="466"/>
      <c r="H33" s="322" t="s">
        <v>400</v>
      </c>
      <c r="I33" s="323">
        <v>0</v>
      </c>
      <c r="J33" s="322" t="s">
        <v>401</v>
      </c>
      <c r="K33" s="323">
        <v>0</v>
      </c>
      <c r="L33" s="163">
        <f t="shared" si="0"/>
        <v>0</v>
      </c>
      <c r="M33" s="45"/>
      <c r="N33" s="451"/>
      <c r="O33" s="451"/>
      <c r="P33" s="451"/>
      <c r="Q33" s="451"/>
      <c r="R33" s="451"/>
      <c r="S33" s="451"/>
      <c r="T33" s="451"/>
      <c r="U33" s="451"/>
    </row>
    <row r="34" spans="1:21" ht="13" thickBot="1">
      <c r="A34" s="492"/>
      <c r="B34" s="449"/>
      <c r="C34" s="449"/>
      <c r="D34" s="240"/>
      <c r="E34" s="240"/>
      <c r="F34" s="46"/>
      <c r="G34" s="467"/>
      <c r="H34" s="330"/>
      <c r="I34" s="330"/>
      <c r="J34" s="330"/>
      <c r="K34" s="330"/>
      <c r="L34" s="164" t="str">
        <f t="shared" si="0"/>
        <v/>
      </c>
      <c r="M34" s="46"/>
      <c r="N34" s="452"/>
      <c r="O34" s="452"/>
      <c r="P34" s="452"/>
      <c r="Q34" s="452"/>
      <c r="R34" s="452"/>
      <c r="S34" s="452"/>
      <c r="T34" s="452"/>
      <c r="U34" s="452"/>
    </row>
    <row r="35" spans="1:21" s="338" customFormat="1" ht="120.75" customHeight="1">
      <c r="A35" s="457"/>
      <c r="B35" s="448" t="s">
        <v>226</v>
      </c>
      <c r="C35" s="448" t="s">
        <v>242</v>
      </c>
      <c r="D35" s="366">
        <v>3</v>
      </c>
      <c r="E35" s="341" t="s">
        <v>238</v>
      </c>
      <c r="F35" s="342" t="s">
        <v>227</v>
      </c>
      <c r="G35" s="479" t="s">
        <v>759</v>
      </c>
      <c r="H35" s="343" t="s">
        <v>61</v>
      </c>
      <c r="I35" s="344">
        <v>0.5</v>
      </c>
      <c r="J35" s="344"/>
      <c r="K35" s="344">
        <v>0</v>
      </c>
      <c r="L35" s="374">
        <f t="shared" si="0"/>
        <v>0.5</v>
      </c>
      <c r="M35" s="372" t="s">
        <v>272</v>
      </c>
      <c r="N35" s="463">
        <f>SUMIF(E35:E39,"1.0M1",L35:L39)</f>
        <v>0</v>
      </c>
      <c r="O35" s="463">
        <f>SUMIF(E35:E39,"1.0M2",L35:L39)</f>
        <v>0</v>
      </c>
      <c r="P35" s="463">
        <f>SUMIF(E35:E39,"1.0M3",L35:L39)</f>
        <v>0</v>
      </c>
      <c r="Q35" s="463">
        <f>SUMIF(E35:E39,"1.0",L35:L39)</f>
        <v>2.5</v>
      </c>
      <c r="R35" s="463">
        <f>SUMIF(D35:D39,"&lt;=3",L35:L39)</f>
        <v>2.5</v>
      </c>
      <c r="S35" s="463">
        <f>SUMIF(D35:D39,"&gt;=4",L35:L39)</f>
        <v>0</v>
      </c>
      <c r="T35" s="463">
        <f>SUMIF(D35:D39,"&lt;=5",L35:L39)</f>
        <v>2.5</v>
      </c>
      <c r="U35" s="463">
        <f>SUM(L35:L39)</f>
        <v>2.5</v>
      </c>
    </row>
    <row r="36" spans="1:21" s="338" customFormat="1" ht="24">
      <c r="A36" s="457"/>
      <c r="B36" s="448"/>
      <c r="C36" s="448"/>
      <c r="D36" s="367">
        <v>3</v>
      </c>
      <c r="E36" s="346" t="s">
        <v>238</v>
      </c>
      <c r="F36" s="53" t="s">
        <v>245</v>
      </c>
      <c r="G36" s="480"/>
      <c r="H36" s="473" t="s">
        <v>246</v>
      </c>
      <c r="I36" s="473">
        <v>2</v>
      </c>
      <c r="J36" s="473"/>
      <c r="K36" s="473">
        <v>0</v>
      </c>
      <c r="L36" s="464">
        <f t="shared" si="0"/>
        <v>2</v>
      </c>
      <c r="M36" s="471" t="s">
        <v>272</v>
      </c>
      <c r="N36" s="464"/>
      <c r="O36" s="464"/>
      <c r="P36" s="464"/>
      <c r="Q36" s="464"/>
      <c r="R36" s="464"/>
      <c r="S36" s="464"/>
      <c r="T36" s="464"/>
      <c r="U36" s="464"/>
    </row>
    <row r="37" spans="1:21" s="338" customFormat="1" ht="12.75" customHeight="1">
      <c r="A37" s="457"/>
      <c r="B37" s="448"/>
      <c r="C37" s="448"/>
      <c r="D37" s="367">
        <v>3</v>
      </c>
      <c r="E37" s="346" t="s">
        <v>238</v>
      </c>
      <c r="F37" s="53" t="s">
        <v>228</v>
      </c>
      <c r="G37" s="480"/>
      <c r="H37" s="457"/>
      <c r="I37" s="457"/>
      <c r="J37" s="457"/>
      <c r="K37" s="457"/>
      <c r="L37" s="470"/>
      <c r="M37" s="457"/>
      <c r="N37" s="464"/>
      <c r="O37" s="464"/>
      <c r="P37" s="464"/>
      <c r="Q37" s="464"/>
      <c r="R37" s="464"/>
      <c r="S37" s="464"/>
      <c r="T37" s="464"/>
      <c r="U37" s="464"/>
    </row>
    <row r="38" spans="1:21" s="338" customFormat="1" ht="12.75" customHeight="1">
      <c r="A38" s="457"/>
      <c r="B38" s="448"/>
      <c r="C38" s="448"/>
      <c r="D38" s="367">
        <v>3</v>
      </c>
      <c r="E38" s="346" t="s">
        <v>238</v>
      </c>
      <c r="F38" s="53" t="s">
        <v>229</v>
      </c>
      <c r="G38" s="480"/>
      <c r="H38" s="457"/>
      <c r="I38" s="457"/>
      <c r="J38" s="457"/>
      <c r="K38" s="457"/>
      <c r="L38" s="470"/>
      <c r="M38" s="457"/>
      <c r="N38" s="464"/>
      <c r="O38" s="464"/>
      <c r="P38" s="464"/>
      <c r="Q38" s="464"/>
      <c r="R38" s="464"/>
      <c r="S38" s="464"/>
      <c r="T38" s="464"/>
      <c r="U38" s="464"/>
    </row>
    <row r="39" spans="1:21" s="338" customFormat="1" ht="29.25" customHeight="1" thickBot="1">
      <c r="A39" s="457"/>
      <c r="B39" s="448"/>
      <c r="C39" s="448"/>
      <c r="D39" s="368">
        <v>3</v>
      </c>
      <c r="E39" s="346" t="s">
        <v>238</v>
      </c>
      <c r="F39" s="349" t="s">
        <v>230</v>
      </c>
      <c r="G39" s="481"/>
      <c r="H39" s="472"/>
      <c r="I39" s="472"/>
      <c r="J39" s="472"/>
      <c r="K39" s="472"/>
      <c r="L39" s="465"/>
      <c r="M39" s="472"/>
      <c r="N39" s="465"/>
      <c r="O39" s="465"/>
      <c r="P39" s="465"/>
      <c r="Q39" s="465"/>
      <c r="R39" s="465"/>
      <c r="S39" s="465"/>
      <c r="T39" s="465"/>
      <c r="U39" s="465"/>
    </row>
    <row r="40" spans="1:21" s="338" customFormat="1" ht="69" customHeight="1">
      <c r="A40" s="457"/>
      <c r="B40" s="493" t="s">
        <v>280</v>
      </c>
      <c r="C40" s="496" t="s">
        <v>241</v>
      </c>
      <c r="D40" s="366">
        <v>3</v>
      </c>
      <c r="E40" s="341"/>
      <c r="F40" s="342" t="s">
        <v>248</v>
      </c>
      <c r="G40" s="474" t="s">
        <v>759</v>
      </c>
      <c r="H40" s="351" t="s">
        <v>247</v>
      </c>
      <c r="I40" s="344">
        <v>0</v>
      </c>
      <c r="J40" s="344"/>
      <c r="K40" s="344">
        <v>0</v>
      </c>
      <c r="L40" s="374">
        <f t="shared" si="0"/>
        <v>0</v>
      </c>
      <c r="M40" s="345"/>
      <c r="N40" s="463">
        <f>SUMIF(E40:E46,"1.0M1",L40:L46)</f>
        <v>0</v>
      </c>
      <c r="O40" s="463">
        <f>SUMIF(E40:E46,"1.0M2",L40:L46)</f>
        <v>0</v>
      </c>
      <c r="P40" s="463">
        <f>SUMIF(E40:E46,"1.0M3",L40:L46)</f>
        <v>0</v>
      </c>
      <c r="Q40" s="463">
        <f>SUMIF(E40:E46,"1.0",L40:L46)</f>
        <v>1.5</v>
      </c>
      <c r="R40" s="463">
        <f>SUMIF(D40:D46,"&lt;=3",L40:L46)</f>
        <v>1.5</v>
      </c>
      <c r="S40" s="463">
        <f>SUMIF(D40:D46,"&gt;=4",L40:L46)</f>
        <v>0</v>
      </c>
      <c r="T40" s="463">
        <f>SUMIF(D40:D46,"&lt;=5",L40:L46)</f>
        <v>1.5</v>
      </c>
      <c r="U40" s="463">
        <f>SUM(L40:L46)</f>
        <v>1.5</v>
      </c>
    </row>
    <row r="41" spans="1:21" s="338" customFormat="1" ht="75.75" customHeight="1">
      <c r="A41" s="457"/>
      <c r="B41" s="494"/>
      <c r="C41" s="497"/>
      <c r="D41" s="367">
        <v>3</v>
      </c>
      <c r="E41" s="346" t="s">
        <v>238</v>
      </c>
      <c r="F41" s="53" t="s">
        <v>62</v>
      </c>
      <c r="G41" s="471"/>
      <c r="H41" s="352" t="s">
        <v>761</v>
      </c>
      <c r="I41" s="352">
        <v>0.5</v>
      </c>
      <c r="J41" s="347"/>
      <c r="K41" s="347">
        <v>0</v>
      </c>
      <c r="L41" s="375">
        <f t="shared" si="0"/>
        <v>0.5</v>
      </c>
      <c r="M41" s="348" t="s">
        <v>272</v>
      </c>
      <c r="N41" s="464"/>
      <c r="O41" s="464"/>
      <c r="P41" s="464"/>
      <c r="Q41" s="464"/>
      <c r="R41" s="464"/>
      <c r="S41" s="464"/>
      <c r="T41" s="464"/>
      <c r="U41" s="464"/>
    </row>
    <row r="42" spans="1:21" s="338" customFormat="1" ht="36" customHeight="1">
      <c r="A42" s="457"/>
      <c r="B42" s="494"/>
      <c r="C42" s="497"/>
      <c r="D42" s="367">
        <v>3</v>
      </c>
      <c r="E42" s="346" t="s">
        <v>238</v>
      </c>
      <c r="F42" s="53" t="s">
        <v>249</v>
      </c>
      <c r="G42" s="471"/>
      <c r="H42" s="347" t="s">
        <v>760</v>
      </c>
      <c r="I42" s="347">
        <v>0.5</v>
      </c>
      <c r="J42" s="347"/>
      <c r="K42" s="347">
        <v>0</v>
      </c>
      <c r="L42" s="375">
        <f t="shared" si="0"/>
        <v>0.5</v>
      </c>
      <c r="M42" s="348" t="s">
        <v>272</v>
      </c>
      <c r="N42" s="464"/>
      <c r="O42" s="464"/>
      <c r="P42" s="464"/>
      <c r="Q42" s="464"/>
      <c r="R42" s="464"/>
      <c r="S42" s="464"/>
      <c r="T42" s="464"/>
      <c r="U42" s="464"/>
    </row>
    <row r="43" spans="1:21" s="338" customFormat="1" ht="90" customHeight="1">
      <c r="A43" s="457"/>
      <c r="B43" s="494"/>
      <c r="C43" s="497"/>
      <c r="D43" s="367">
        <v>3</v>
      </c>
      <c r="E43" s="346"/>
      <c r="F43" s="53" t="s">
        <v>250</v>
      </c>
      <c r="G43" s="471"/>
      <c r="H43" s="347" t="s">
        <v>708</v>
      </c>
      <c r="I43" s="347">
        <v>0</v>
      </c>
      <c r="J43" s="347"/>
      <c r="K43" s="347">
        <v>0</v>
      </c>
      <c r="L43" s="375">
        <f t="shared" si="0"/>
        <v>0</v>
      </c>
      <c r="M43" s="348"/>
      <c r="N43" s="464"/>
      <c r="O43" s="464"/>
      <c r="P43" s="464"/>
      <c r="Q43" s="464"/>
      <c r="R43" s="464"/>
      <c r="S43" s="464"/>
      <c r="T43" s="464"/>
      <c r="U43" s="464"/>
    </row>
    <row r="44" spans="1:21" s="338" customFormat="1" ht="72.75" customHeight="1">
      <c r="A44" s="457"/>
      <c r="B44" s="494"/>
      <c r="C44" s="497"/>
      <c r="D44" s="367">
        <v>3</v>
      </c>
      <c r="E44" s="346"/>
      <c r="F44" s="53" t="s">
        <v>252</v>
      </c>
      <c r="G44" s="471"/>
      <c r="H44" s="352" t="s">
        <v>709</v>
      </c>
      <c r="I44" s="347">
        <v>0</v>
      </c>
      <c r="J44" s="347"/>
      <c r="K44" s="347">
        <v>0</v>
      </c>
      <c r="L44" s="375">
        <f t="shared" si="0"/>
        <v>0</v>
      </c>
      <c r="M44" s="348"/>
      <c r="N44" s="464"/>
      <c r="O44" s="464"/>
      <c r="P44" s="464"/>
      <c r="Q44" s="464"/>
      <c r="R44" s="464"/>
      <c r="S44" s="464"/>
      <c r="T44" s="464"/>
      <c r="U44" s="464"/>
    </row>
    <row r="45" spans="1:21" s="338" customFormat="1" ht="61.5" customHeight="1">
      <c r="A45" s="457"/>
      <c r="B45" s="494"/>
      <c r="C45" s="497"/>
      <c r="D45" s="367">
        <v>3</v>
      </c>
      <c r="E45" s="346"/>
      <c r="F45" s="53" t="s">
        <v>251</v>
      </c>
      <c r="G45" s="471"/>
      <c r="H45" s="352" t="s">
        <v>709</v>
      </c>
      <c r="I45" s="347">
        <v>0</v>
      </c>
      <c r="J45" s="347"/>
      <c r="K45" s="347">
        <v>0</v>
      </c>
      <c r="L45" s="375">
        <f t="shared" si="0"/>
        <v>0</v>
      </c>
      <c r="M45" s="348"/>
      <c r="N45" s="464"/>
      <c r="O45" s="464"/>
      <c r="P45" s="464"/>
      <c r="Q45" s="464"/>
      <c r="R45" s="464"/>
      <c r="S45" s="464"/>
      <c r="T45" s="464"/>
      <c r="U45" s="464"/>
    </row>
    <row r="46" spans="1:21" s="338" customFormat="1" ht="161.25" customHeight="1" thickBot="1">
      <c r="A46" s="457"/>
      <c r="B46" s="495"/>
      <c r="C46" s="498"/>
      <c r="D46" s="368">
        <v>3</v>
      </c>
      <c r="E46" s="332" t="s">
        <v>238</v>
      </c>
      <c r="F46" s="349" t="s">
        <v>243</v>
      </c>
      <c r="G46" s="475"/>
      <c r="H46" s="370" t="s">
        <v>63</v>
      </c>
      <c r="I46" s="350">
        <v>0.5</v>
      </c>
      <c r="J46" s="350"/>
      <c r="K46" s="350">
        <v>0</v>
      </c>
      <c r="L46" s="376">
        <f t="shared" si="0"/>
        <v>0.5</v>
      </c>
      <c r="M46" s="370" t="s">
        <v>272</v>
      </c>
      <c r="N46" s="465"/>
      <c r="O46" s="465"/>
      <c r="P46" s="465"/>
      <c r="Q46" s="465"/>
      <c r="R46" s="465"/>
      <c r="S46" s="465"/>
      <c r="T46" s="465"/>
      <c r="U46" s="465"/>
    </row>
    <row r="47" spans="1:21">
      <c r="F47" s="54"/>
    </row>
    <row r="48" spans="1:21">
      <c r="F48" s="54"/>
    </row>
    <row r="49" spans="6:6">
      <c r="F49" s="54"/>
    </row>
    <row r="50" spans="6:6">
      <c r="F50" s="54"/>
    </row>
    <row r="51" spans="6:6">
      <c r="F51" s="54"/>
    </row>
    <row r="52" spans="6:6">
      <c r="F52" s="54"/>
    </row>
    <row r="53" spans="6:6">
      <c r="F53" s="54"/>
    </row>
    <row r="54" spans="6:6">
      <c r="F54" s="54"/>
    </row>
    <row r="55" spans="6:6">
      <c r="F55" s="54"/>
    </row>
    <row r="56" spans="6:6">
      <c r="F56" s="54"/>
    </row>
    <row r="57" spans="6:6">
      <c r="F57" s="54"/>
    </row>
    <row r="58" spans="6:6">
      <c r="F58" s="54"/>
    </row>
    <row r="59" spans="6:6">
      <c r="F59" s="54"/>
    </row>
    <row r="60" spans="6:6">
      <c r="F60" s="54"/>
    </row>
    <row r="61" spans="6:6">
      <c r="F61" s="54"/>
    </row>
    <row r="62" spans="6:6">
      <c r="F62" s="54"/>
    </row>
    <row r="63" spans="6:6">
      <c r="F63" s="54"/>
    </row>
    <row r="64" spans="6:6">
      <c r="F64" s="54"/>
    </row>
    <row r="65" spans="6:6">
      <c r="F65" s="54"/>
    </row>
    <row r="66" spans="6:6">
      <c r="F66" s="54"/>
    </row>
    <row r="67" spans="6:6">
      <c r="F67" s="54"/>
    </row>
    <row r="68" spans="6:6">
      <c r="F68" s="54"/>
    </row>
    <row r="69" spans="6:6">
      <c r="F69" s="54"/>
    </row>
    <row r="70" spans="6:6">
      <c r="F70" s="54"/>
    </row>
    <row r="71" spans="6:6">
      <c r="F71" s="54"/>
    </row>
    <row r="72" spans="6:6">
      <c r="F72" s="54"/>
    </row>
    <row r="73" spans="6:6">
      <c r="F73" s="54"/>
    </row>
    <row r="74" spans="6:6">
      <c r="F74" s="54"/>
    </row>
    <row r="75" spans="6:6">
      <c r="F75" s="54"/>
    </row>
    <row r="76" spans="6:6">
      <c r="F76" s="54"/>
    </row>
    <row r="77" spans="6:6">
      <c r="F77" s="54"/>
    </row>
    <row r="78" spans="6:6">
      <c r="F78" s="54"/>
    </row>
    <row r="79" spans="6:6">
      <c r="F79" s="54"/>
    </row>
    <row r="80" spans="6:6">
      <c r="F80" s="54"/>
    </row>
    <row r="81" spans="6:6">
      <c r="F81" s="54"/>
    </row>
    <row r="82" spans="6:6">
      <c r="F82" s="54"/>
    </row>
    <row r="83" spans="6:6">
      <c r="F83" s="54"/>
    </row>
    <row r="84" spans="6:6">
      <c r="F84" s="54"/>
    </row>
    <row r="85" spans="6:6">
      <c r="F85" s="54"/>
    </row>
    <row r="86" spans="6:6">
      <c r="F86" s="54"/>
    </row>
    <row r="87" spans="6:6">
      <c r="F87" s="54"/>
    </row>
    <row r="88" spans="6:6">
      <c r="F88" s="54"/>
    </row>
    <row r="89" spans="6:6">
      <c r="F89" s="54"/>
    </row>
    <row r="90" spans="6:6">
      <c r="F90" s="54"/>
    </row>
    <row r="91" spans="6:6">
      <c r="F91" s="54"/>
    </row>
    <row r="92" spans="6:6">
      <c r="F92" s="54"/>
    </row>
    <row r="93" spans="6:6">
      <c r="F93" s="54"/>
    </row>
    <row r="94" spans="6:6">
      <c r="F94" s="54"/>
    </row>
    <row r="95" spans="6:6">
      <c r="F95" s="54"/>
    </row>
    <row r="96" spans="6:6">
      <c r="F96" s="54"/>
    </row>
    <row r="97" spans="6:6">
      <c r="F97" s="54"/>
    </row>
    <row r="98" spans="6:6">
      <c r="F98" s="54"/>
    </row>
    <row r="99" spans="6:6">
      <c r="F99" s="54"/>
    </row>
    <row r="100" spans="6:6">
      <c r="F100" s="54"/>
    </row>
    <row r="101" spans="6:6">
      <c r="F101" s="54"/>
    </row>
    <row r="102" spans="6:6">
      <c r="F102" s="54"/>
    </row>
    <row r="103" spans="6:6">
      <c r="F103" s="54"/>
    </row>
    <row r="104" spans="6:6">
      <c r="F104" s="54"/>
    </row>
    <row r="105" spans="6:6">
      <c r="F105" s="54"/>
    </row>
    <row r="106" spans="6:6">
      <c r="F106" s="54"/>
    </row>
    <row r="107" spans="6:6">
      <c r="F107" s="54"/>
    </row>
    <row r="108" spans="6:6">
      <c r="F108" s="54"/>
    </row>
    <row r="109" spans="6:6">
      <c r="F109" s="54"/>
    </row>
    <row r="110" spans="6:6">
      <c r="F110" s="54"/>
    </row>
    <row r="111" spans="6:6">
      <c r="F111" s="54"/>
    </row>
    <row r="112" spans="6:6">
      <c r="F112" s="54"/>
    </row>
    <row r="113" spans="6:6">
      <c r="F113" s="54"/>
    </row>
    <row r="114" spans="6:6">
      <c r="F114" s="54"/>
    </row>
    <row r="115" spans="6:6">
      <c r="F115" s="54"/>
    </row>
    <row r="116" spans="6:6">
      <c r="F116" s="54"/>
    </row>
    <row r="117" spans="6:6">
      <c r="F117" s="54"/>
    </row>
    <row r="118" spans="6:6">
      <c r="F118" s="54"/>
    </row>
    <row r="119" spans="6:6">
      <c r="F119" s="54"/>
    </row>
    <row r="120" spans="6:6">
      <c r="F120" s="54"/>
    </row>
    <row r="121" spans="6:6">
      <c r="F121" s="54"/>
    </row>
    <row r="122" spans="6:6">
      <c r="F122" s="54"/>
    </row>
    <row r="123" spans="6:6">
      <c r="F123" s="54"/>
    </row>
    <row r="124" spans="6:6">
      <c r="F124" s="54"/>
    </row>
    <row r="125" spans="6:6">
      <c r="F125" s="54"/>
    </row>
    <row r="126" spans="6:6">
      <c r="F126" s="54"/>
    </row>
    <row r="127" spans="6:6">
      <c r="F127" s="54"/>
    </row>
    <row r="128" spans="6:6">
      <c r="F128" s="54"/>
    </row>
  </sheetData>
  <mergeCells count="104">
    <mergeCell ref="C4:C20"/>
    <mergeCell ref="T1:T3"/>
    <mergeCell ref="R1:R3"/>
    <mergeCell ref="D2:D3"/>
    <mergeCell ref="H1:K1"/>
    <mergeCell ref="E2:E3"/>
    <mergeCell ref="F2:F3"/>
    <mergeCell ref="A1:F1"/>
    <mergeCell ref="A2:A3"/>
    <mergeCell ref="J12:J13"/>
    <mergeCell ref="B2:B3"/>
    <mergeCell ref="C2:C3"/>
    <mergeCell ref="A4:A46"/>
    <mergeCell ref="B40:B46"/>
    <mergeCell ref="C40:C46"/>
    <mergeCell ref="C35:C39"/>
    <mergeCell ref="B28:B34"/>
    <mergeCell ref="C28:C34"/>
    <mergeCell ref="B35:B39"/>
    <mergeCell ref="B4:B20"/>
    <mergeCell ref="U1:U3"/>
    <mergeCell ref="S1:S3"/>
    <mergeCell ref="S4:S20"/>
    <mergeCell ref="M1:M3"/>
    <mergeCell ref="U4:U20"/>
    <mergeCell ref="H2:I2"/>
    <mergeCell ref="O1:O3"/>
    <mergeCell ref="J2:K2"/>
    <mergeCell ref="P4:P20"/>
    <mergeCell ref="Q4:Q20"/>
    <mergeCell ref="I15:I17"/>
    <mergeCell ref="J15:J17"/>
    <mergeCell ref="K15:K17"/>
    <mergeCell ref="I12:I13"/>
    <mergeCell ref="L1:L3"/>
    <mergeCell ref="G4:G20"/>
    <mergeCell ref="G24:G27"/>
    <mergeCell ref="G35:G39"/>
    <mergeCell ref="I36:I39"/>
    <mergeCell ref="G1:G3"/>
    <mergeCell ref="Q1:Q3"/>
    <mergeCell ref="P1:P3"/>
    <mergeCell ref="T4:T20"/>
    <mergeCell ref="N4:N20"/>
    <mergeCell ref="O4:O20"/>
    <mergeCell ref="R4:R20"/>
    <mergeCell ref="N1:N3"/>
    <mergeCell ref="M15:M17"/>
    <mergeCell ref="L15:L17"/>
    <mergeCell ref="K12:K13"/>
    <mergeCell ref="L12:L13"/>
    <mergeCell ref="M12:M13"/>
    <mergeCell ref="B24:B27"/>
    <mergeCell ref="C24:C27"/>
    <mergeCell ref="B21:B23"/>
    <mergeCell ref="Q21:Q23"/>
    <mergeCell ref="N21:N23"/>
    <mergeCell ref="G21:G23"/>
    <mergeCell ref="C21:C23"/>
    <mergeCell ref="S21:S23"/>
    <mergeCell ref="S24:S27"/>
    <mergeCell ref="R24:R27"/>
    <mergeCell ref="Q24:Q27"/>
    <mergeCell ref="P24:P27"/>
    <mergeCell ref="R21:R23"/>
    <mergeCell ref="P21:P23"/>
    <mergeCell ref="O24:O27"/>
    <mergeCell ref="O21:O23"/>
    <mergeCell ref="N24:N27"/>
    <mergeCell ref="O40:O46"/>
    <mergeCell ref="G28:G34"/>
    <mergeCell ref="R28:R34"/>
    <mergeCell ref="P40:P46"/>
    <mergeCell ref="Q40:Q46"/>
    <mergeCell ref="R40:R46"/>
    <mergeCell ref="P28:P34"/>
    <mergeCell ref="Q28:Q34"/>
    <mergeCell ref="R35:R39"/>
    <mergeCell ref="N35:N39"/>
    <mergeCell ref="N28:N34"/>
    <mergeCell ref="L36:L39"/>
    <mergeCell ref="M36:M39"/>
    <mergeCell ref="Q35:Q39"/>
    <mergeCell ref="N40:N46"/>
    <mergeCell ref="O35:O39"/>
    <mergeCell ref="P35:P39"/>
    <mergeCell ref="O28:O34"/>
    <mergeCell ref="H36:H39"/>
    <mergeCell ref="J36:J39"/>
    <mergeCell ref="K36:K39"/>
    <mergeCell ref="G40:G46"/>
    <mergeCell ref="T21:T23"/>
    <mergeCell ref="T24:T27"/>
    <mergeCell ref="U21:U23"/>
    <mergeCell ref="T28:T34"/>
    <mergeCell ref="U24:U27"/>
    <mergeCell ref="U28:U34"/>
    <mergeCell ref="S40:S46"/>
    <mergeCell ref="U40:U46"/>
    <mergeCell ref="U35:U39"/>
    <mergeCell ref="T35:T39"/>
    <mergeCell ref="S35:S39"/>
    <mergeCell ref="T40:T46"/>
    <mergeCell ref="S28:S34"/>
  </mergeCells>
  <phoneticPr fontId="10" type="noConversion"/>
  <conditionalFormatting sqref="F21:F998 F1:F19 A47:B998 B35:B40 V1:AH998 N28:N998 C35:C998 A1:C34 D1:D998 E1:E2 O4:U998 N4:N24 G1:G998 H40:M998 H1:L36 M1:M15 M18:M36 E4:E998">
    <cfRule type="cellIs" dxfId="32" priority="1" stopIfTrue="1" operator="equal">
      <formula>"?"</formula>
    </cfRule>
  </conditionalFormatting>
  <conditionalFormatting sqref="T1:U3 N1:S1">
    <cfRule type="cellIs" dxfId="31" priority="3" stopIfTrue="1" operator="equal">
      <formula>"?"</formula>
    </cfRule>
  </conditionalFormatting>
  <pageMargins left="0.7" right="0.7" top="0.75" bottom="0.75" header="0.3" footer="0.3"/>
  <legacy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V23"/>
  <sheetViews>
    <sheetView topLeftCell="A8" zoomScale="75" zoomScaleNormal="80" zoomScalePageLayoutView="80" workbookViewId="0">
      <selection activeCell="E15" sqref="E15"/>
    </sheetView>
  </sheetViews>
  <sheetFormatPr baseColWidth="10" defaultColWidth="8.33203125" defaultRowHeight="12"/>
  <cols>
    <col min="1" max="1" width="9.83203125" bestFit="1" customWidth="1"/>
    <col min="2" max="2" width="36.6640625" customWidth="1"/>
    <col min="3" max="3" width="16.1640625" bestFit="1" customWidth="1"/>
    <col min="4" max="4" width="9.83203125" style="18" bestFit="1" customWidth="1"/>
    <col min="5" max="5" width="16.1640625" style="18" customWidth="1"/>
    <col min="6" max="6" width="49.5" bestFit="1" customWidth="1"/>
    <col min="7" max="7" width="19.6640625" customWidth="1"/>
    <col min="8" max="8" width="22" customWidth="1"/>
    <col min="9" max="9" width="7.33203125" style="18" bestFit="1" customWidth="1"/>
    <col min="10" max="10" width="14.5" customWidth="1"/>
    <col min="11" max="11" width="13.5" style="18" customWidth="1"/>
    <col min="12" max="12" width="16" customWidth="1"/>
    <col min="13" max="19" width="20.5" customWidth="1"/>
    <col min="20" max="21" width="16.6640625" customWidth="1"/>
  </cols>
  <sheetData>
    <row r="1" spans="1:22" s="17" customFormat="1" ht="18.75" customHeight="1">
      <c r="A1" s="424" t="s">
        <v>360</v>
      </c>
      <c r="B1" s="424"/>
      <c r="C1" s="424"/>
      <c r="D1" s="424"/>
      <c r="E1" s="424"/>
      <c r="F1" s="424"/>
      <c r="G1" s="424" t="s">
        <v>361</v>
      </c>
      <c r="H1" s="412" t="s">
        <v>362</v>
      </c>
      <c r="I1" s="425"/>
      <c r="J1" s="153"/>
      <c r="K1" s="300"/>
      <c r="L1" s="424" t="s">
        <v>309</v>
      </c>
      <c r="M1" s="424" t="s">
        <v>310</v>
      </c>
      <c r="N1" s="420" t="s">
        <v>347</v>
      </c>
      <c r="O1" s="420" t="s">
        <v>346</v>
      </c>
      <c r="P1" s="420" t="s">
        <v>345</v>
      </c>
      <c r="Q1" s="420" t="s">
        <v>350</v>
      </c>
      <c r="R1" s="420" t="s">
        <v>344</v>
      </c>
      <c r="S1" s="420" t="s">
        <v>343</v>
      </c>
      <c r="T1" s="418" t="s">
        <v>348</v>
      </c>
      <c r="U1" s="418" t="s">
        <v>349</v>
      </c>
      <c r="V1" s="16"/>
    </row>
    <row r="2" spans="1:22" s="17" customFormat="1" ht="18.75" customHeight="1">
      <c r="A2" s="416" t="s">
        <v>311</v>
      </c>
      <c r="B2" s="416" t="s">
        <v>796</v>
      </c>
      <c r="C2" s="416" t="s">
        <v>797</v>
      </c>
      <c r="D2" s="416" t="s">
        <v>798</v>
      </c>
      <c r="E2" s="420" t="s">
        <v>334</v>
      </c>
      <c r="F2" s="416" t="s">
        <v>799</v>
      </c>
      <c r="G2" s="416"/>
      <c r="H2" s="412" t="s">
        <v>800</v>
      </c>
      <c r="I2" s="413"/>
      <c r="J2" s="412" t="s">
        <v>298</v>
      </c>
      <c r="K2" s="413"/>
      <c r="L2" s="416"/>
      <c r="M2" s="416"/>
      <c r="N2" s="421"/>
      <c r="O2" s="421"/>
      <c r="P2" s="421"/>
      <c r="Q2" s="421"/>
      <c r="R2" s="421"/>
      <c r="S2" s="421"/>
      <c r="T2" s="416"/>
      <c r="U2" s="416"/>
      <c r="V2" s="16"/>
    </row>
    <row r="3" spans="1:22" s="17" customFormat="1" ht="55" thickBot="1">
      <c r="A3" s="417"/>
      <c r="B3" s="422"/>
      <c r="C3" s="417"/>
      <c r="D3" s="417"/>
      <c r="E3" s="415"/>
      <c r="F3" s="417"/>
      <c r="G3" s="419"/>
      <c r="H3" s="154" t="s">
        <v>408</v>
      </c>
      <c r="I3" s="288" t="s">
        <v>409</v>
      </c>
      <c r="J3" s="155" t="s">
        <v>408</v>
      </c>
      <c r="K3" s="288" t="s">
        <v>409</v>
      </c>
      <c r="L3" s="419"/>
      <c r="M3" s="419"/>
      <c r="N3" s="415"/>
      <c r="O3" s="415"/>
      <c r="P3" s="415"/>
      <c r="Q3" s="415"/>
      <c r="R3" s="415"/>
      <c r="S3" s="415"/>
      <c r="T3" s="419"/>
      <c r="U3" s="419"/>
      <c r="V3" s="16"/>
    </row>
    <row r="4" spans="1:22" ht="29" thickTop="1">
      <c r="A4" s="435" t="str">
        <f>CONCATENATE(Summary!A9,CHAR(10),Summary!A29)</f>
        <v>A. Model Version Management (Life-cycle Support)
4. Change analysis to identify root cause and impact analysis for changes to all levels of model content</v>
      </c>
      <c r="B4" s="453" t="str">
        <f>Summary!B30</f>
        <v>Visualization of implicit and explicit impacts of model changes on other models</v>
      </c>
      <c r="C4" s="453" t="str">
        <f>Summary!A30</f>
        <v>4.1</v>
      </c>
      <c r="D4" s="23"/>
      <c r="E4" s="23"/>
      <c r="F4" s="39" t="s">
        <v>387</v>
      </c>
      <c r="G4" s="426" t="s">
        <v>423</v>
      </c>
      <c r="H4" s="25"/>
      <c r="I4" s="23">
        <v>0</v>
      </c>
      <c r="J4" s="25"/>
      <c r="K4" s="23">
        <v>0</v>
      </c>
      <c r="L4" s="174">
        <f>IF(F4="", "", IF(OR(I4="", I4="?", K4="?"), "?", I4+K4))</f>
        <v>0</v>
      </c>
      <c r="M4" s="25"/>
      <c r="N4" s="460">
        <f>SUMIF(E4:E5,"1.0M1",L4:L5)</f>
        <v>0</v>
      </c>
      <c r="O4" s="460">
        <f>SUMIF(E4:E5,"1.0M2",L4:L5)</f>
        <v>0</v>
      </c>
      <c r="P4" s="460">
        <f>SUMIF(E4:E5,"1.0M3",L4:L5)</f>
        <v>0</v>
      </c>
      <c r="Q4" s="460">
        <f>SUMIF(E4:E5,"1.0",L4:L5)</f>
        <v>0</v>
      </c>
      <c r="R4" s="460">
        <f>SUMIF(D4:D5,"&lt;=3",L4:L5)</f>
        <v>0</v>
      </c>
      <c r="S4" s="460">
        <f>SUMIF(D4:D5,"&gt;=4",L4:L5)</f>
        <v>0</v>
      </c>
      <c r="T4" s="460">
        <f>SUMIF(D4:D5,"&lt;=5",L4:L5)</f>
        <v>0</v>
      </c>
      <c r="U4" s="460">
        <f>SUM(L4:L5)</f>
        <v>0</v>
      </c>
    </row>
    <row r="5" spans="1:22" ht="15" thickBot="1">
      <c r="A5" s="436"/>
      <c r="B5" s="454"/>
      <c r="C5" s="454"/>
      <c r="D5" s="29"/>
      <c r="E5" s="29"/>
      <c r="F5" s="40"/>
      <c r="G5" s="429"/>
      <c r="H5" s="31"/>
      <c r="I5" s="29"/>
      <c r="J5" s="31"/>
      <c r="K5" s="29"/>
      <c r="L5" s="164" t="str">
        <f>IF(F5="", "", IF(OR(I5="", I5="?", K5="?"), "?", I5+K5))</f>
        <v/>
      </c>
      <c r="M5" s="31"/>
      <c r="N5" s="452"/>
      <c r="O5" s="452"/>
      <c r="P5" s="452"/>
      <c r="Q5" s="452"/>
      <c r="R5" s="452"/>
      <c r="S5" s="452"/>
      <c r="T5" s="452"/>
      <c r="U5" s="452"/>
    </row>
    <row r="6" spans="1:22" ht="14">
      <c r="A6" s="436"/>
      <c r="B6" s="458" t="str">
        <f>Summary!B31</f>
        <v>Link of change request to resulting model changes</v>
      </c>
      <c r="C6" s="458" t="str">
        <f>Summary!A31</f>
        <v>4.2</v>
      </c>
      <c r="D6" s="157"/>
      <c r="E6" s="157"/>
      <c r="F6" s="157" t="s">
        <v>388</v>
      </c>
      <c r="G6" s="459" t="s">
        <v>417</v>
      </c>
      <c r="H6" s="158"/>
      <c r="I6" s="233"/>
      <c r="J6" s="158"/>
      <c r="K6" s="233"/>
      <c r="L6" s="158"/>
      <c r="M6" s="158"/>
      <c r="N6" s="158"/>
      <c r="O6" s="158"/>
      <c r="P6" s="158"/>
      <c r="Q6" s="158"/>
      <c r="R6" s="158"/>
      <c r="S6" s="158"/>
      <c r="T6" s="158"/>
      <c r="U6" s="158"/>
    </row>
    <row r="7" spans="1:22" ht="57" customHeight="1">
      <c r="A7" s="436"/>
      <c r="B7" s="448"/>
      <c r="C7" s="448"/>
      <c r="D7" s="27"/>
      <c r="E7" s="27"/>
      <c r="F7" s="19" t="s">
        <v>544</v>
      </c>
      <c r="G7" s="428"/>
      <c r="H7" s="20"/>
      <c r="I7" s="27">
        <v>0</v>
      </c>
      <c r="J7" s="20"/>
      <c r="K7" s="27">
        <v>0</v>
      </c>
      <c r="L7" s="163">
        <f>IF(F7="", "", IF(OR(I7="", I7="?", K7="?"), "?", I7+K7))</f>
        <v>0</v>
      </c>
      <c r="M7" s="20"/>
      <c r="N7" s="451">
        <f>SUMIF(E7:E12,"1.0M1",L7:L12)</f>
        <v>0</v>
      </c>
      <c r="O7" s="451">
        <f>SUMIF(E7:E12,"1.0M2",L7:L12)</f>
        <v>0</v>
      </c>
      <c r="P7" s="451">
        <f>SUMIF(E7:E12,"1.0M3",L7:L12)</f>
        <v>0</v>
      </c>
      <c r="Q7" s="451">
        <f>SUMIF(E7:E12,"1.0",L7:L12)</f>
        <v>0</v>
      </c>
      <c r="R7" s="451">
        <f>SUMIF(D7:D12,"&lt;=3",L7:L12)</f>
        <v>0</v>
      </c>
      <c r="S7" s="451">
        <f>SUMIF(D7:D12,"&gt;=4",L7:L12)</f>
        <v>0</v>
      </c>
      <c r="T7" s="451">
        <f>SUMIF(D7:D12,"&lt;=5",L7:L12)</f>
        <v>0</v>
      </c>
      <c r="U7" s="451">
        <f>SUM(L7:L12)</f>
        <v>2</v>
      </c>
    </row>
    <row r="8" spans="1:22" ht="28">
      <c r="A8" s="436"/>
      <c r="B8" s="448"/>
      <c r="C8" s="448"/>
      <c r="D8" s="334" t="s">
        <v>111</v>
      </c>
      <c r="E8" s="27"/>
      <c r="F8" s="19" t="s">
        <v>75</v>
      </c>
      <c r="G8" s="428"/>
      <c r="H8" s="20" t="s">
        <v>370</v>
      </c>
      <c r="I8" s="428">
        <v>2</v>
      </c>
      <c r="J8" s="20"/>
      <c r="K8" s="428">
        <v>0</v>
      </c>
      <c r="L8" s="445">
        <f>IF(F8="", "", IF(OR(I8="", I8="?", K8="?"), "?", I8+K8))</f>
        <v>2</v>
      </c>
      <c r="M8" s="500"/>
      <c r="N8" s="451"/>
      <c r="O8" s="451"/>
      <c r="P8" s="451"/>
      <c r="Q8" s="451"/>
      <c r="R8" s="451"/>
      <c r="S8" s="451"/>
      <c r="T8" s="451"/>
      <c r="U8" s="451"/>
    </row>
    <row r="9" spans="1:22" ht="28">
      <c r="A9" s="436"/>
      <c r="B9" s="448"/>
      <c r="C9" s="448"/>
      <c r="D9" s="334" t="s">
        <v>111</v>
      </c>
      <c r="E9" s="27"/>
      <c r="F9" s="19" t="s">
        <v>523</v>
      </c>
      <c r="G9" s="428"/>
      <c r="H9" s="20" t="s">
        <v>370</v>
      </c>
      <c r="I9" s="428"/>
      <c r="J9" s="20"/>
      <c r="K9" s="428"/>
      <c r="L9" s="445"/>
      <c r="M9" s="500"/>
      <c r="N9" s="451"/>
      <c r="O9" s="451"/>
      <c r="P9" s="451"/>
      <c r="Q9" s="451"/>
      <c r="R9" s="451"/>
      <c r="S9" s="451"/>
      <c r="T9" s="451"/>
      <c r="U9" s="451"/>
    </row>
    <row r="10" spans="1:22" ht="129.75" customHeight="1">
      <c r="A10" s="436"/>
      <c r="B10" s="448"/>
      <c r="C10" s="448"/>
      <c r="D10" s="334" t="s">
        <v>111</v>
      </c>
      <c r="E10" s="27"/>
      <c r="F10" s="19" t="s">
        <v>76</v>
      </c>
      <c r="G10" s="428"/>
      <c r="H10" s="194" t="s">
        <v>524</v>
      </c>
      <c r="I10" s="27">
        <v>0</v>
      </c>
      <c r="J10" s="20"/>
      <c r="K10" s="27">
        <v>0</v>
      </c>
      <c r="L10" s="163">
        <f>IF(F10="", "", IF(OR(I10="", I10="?", K10="?"), "?", I10+K10))</f>
        <v>0</v>
      </c>
      <c r="M10" s="20"/>
      <c r="N10" s="451"/>
      <c r="O10" s="451"/>
      <c r="P10" s="451"/>
      <c r="Q10" s="451"/>
      <c r="R10" s="451"/>
      <c r="S10" s="451"/>
      <c r="T10" s="451"/>
      <c r="U10" s="451"/>
    </row>
    <row r="11" spans="1:22" ht="135.75" customHeight="1">
      <c r="A11" s="436"/>
      <c r="B11" s="448"/>
      <c r="C11" s="448"/>
      <c r="D11" s="334" t="s">
        <v>339</v>
      </c>
      <c r="E11" s="27"/>
      <c r="F11" s="19" t="s">
        <v>77</v>
      </c>
      <c r="G11" s="428"/>
      <c r="H11" s="194" t="s">
        <v>524</v>
      </c>
      <c r="I11" s="28">
        <v>0</v>
      </c>
      <c r="J11" s="20"/>
      <c r="K11" s="28">
        <v>0</v>
      </c>
      <c r="L11" s="163">
        <f>IF(F11="", "", IF(OR(I11="", I11="?", K11="?"), "?", I11+K11))</f>
        <v>0</v>
      </c>
      <c r="M11" s="20"/>
      <c r="N11" s="451"/>
      <c r="O11" s="451"/>
      <c r="P11" s="451"/>
      <c r="Q11" s="451"/>
      <c r="R11" s="451"/>
      <c r="S11" s="451"/>
      <c r="T11" s="451"/>
      <c r="U11" s="451"/>
    </row>
    <row r="12" spans="1:22" ht="15" thickBot="1">
      <c r="A12" s="436"/>
      <c r="B12" s="448"/>
      <c r="C12" s="448"/>
      <c r="D12" s="29"/>
      <c r="E12" s="29"/>
      <c r="F12" s="30"/>
      <c r="G12" s="428"/>
      <c r="H12" s="31"/>
      <c r="I12" s="29"/>
      <c r="J12" s="31"/>
      <c r="K12" s="29"/>
      <c r="L12" s="164" t="str">
        <f>IF(F12="", "", IF(OR(I12="", I12="?", K12="?"), "?", I12+K12))</f>
        <v/>
      </c>
      <c r="M12" s="31"/>
      <c r="N12" s="452"/>
      <c r="O12" s="452"/>
      <c r="P12" s="452"/>
      <c r="Q12" s="452"/>
      <c r="R12" s="452"/>
      <c r="S12" s="452"/>
      <c r="T12" s="452"/>
      <c r="U12" s="452"/>
    </row>
    <row r="13" spans="1:22" ht="14">
      <c r="A13" s="436"/>
      <c r="B13" s="448"/>
      <c r="C13" s="448"/>
      <c r="D13" s="158"/>
      <c r="E13" s="158"/>
      <c r="F13" s="285" t="s">
        <v>438</v>
      </c>
      <c r="G13" s="428"/>
      <c r="H13" s="158"/>
      <c r="I13" s="233"/>
      <c r="J13" s="158"/>
      <c r="K13" s="233"/>
      <c r="L13" s="158"/>
      <c r="M13" s="158"/>
      <c r="N13" s="158"/>
      <c r="O13" s="158"/>
      <c r="P13" s="158"/>
      <c r="Q13" s="158"/>
      <c r="R13" s="158"/>
      <c r="S13" s="158"/>
      <c r="T13" s="158"/>
      <c r="U13" s="158"/>
    </row>
    <row r="14" spans="1:22" ht="47.25" customHeight="1">
      <c r="A14" s="436"/>
      <c r="B14" s="448"/>
      <c r="C14" s="448"/>
      <c r="D14" s="27">
        <v>4</v>
      </c>
      <c r="E14" s="27" t="s">
        <v>341</v>
      </c>
      <c r="F14" s="19" t="s">
        <v>453</v>
      </c>
      <c r="G14" s="428"/>
      <c r="H14" s="20" t="s">
        <v>370</v>
      </c>
      <c r="I14" s="18">
        <v>2</v>
      </c>
      <c r="K14" s="18">
        <v>0</v>
      </c>
      <c r="L14" s="163">
        <f>IF(F14="", "", IF(OR(I14="", I14="?", K14="?"), "?", I14+K14))</f>
        <v>2</v>
      </c>
      <c r="M14" s="194" t="s">
        <v>277</v>
      </c>
      <c r="N14" s="451">
        <f>SUMIF(E14:E19,"1.0M1",L14:L19)</f>
        <v>0</v>
      </c>
      <c r="O14" s="451">
        <f>SUMIF(E14:E19,"1.0M2",L14:L19)</f>
        <v>2</v>
      </c>
      <c r="P14" s="451">
        <f>SUMIF(E14:E19,"1.0M3",L14:L19)</f>
        <v>0</v>
      </c>
      <c r="Q14" s="451">
        <f>SUMIF(E14:E19,"1.0",L14:L19)</f>
        <v>1</v>
      </c>
      <c r="R14" s="451">
        <f>SUMIF(D14:D19,"&lt;=3",L14:L19)</f>
        <v>0</v>
      </c>
      <c r="S14" s="451">
        <f>SUMIF(D14:D19,"&gt;=4",L14:L19)</f>
        <v>3</v>
      </c>
      <c r="T14" s="451">
        <f>SUMIF(D14:D19,"&lt;=5",L14:L19)</f>
        <v>3</v>
      </c>
      <c r="U14" s="451">
        <f>SUM(L14:L19)</f>
        <v>3</v>
      </c>
    </row>
    <row r="15" spans="1:22" ht="14">
      <c r="A15" s="436"/>
      <c r="B15" s="448"/>
      <c r="C15" s="448"/>
      <c r="D15" s="27">
        <v>4</v>
      </c>
      <c r="E15" s="27" t="s">
        <v>238</v>
      </c>
      <c r="F15" s="19" t="s">
        <v>439</v>
      </c>
      <c r="G15" s="428"/>
      <c r="H15" s="20" t="s">
        <v>370</v>
      </c>
      <c r="I15" s="428">
        <v>1</v>
      </c>
      <c r="J15" s="20"/>
      <c r="K15" s="428">
        <v>0</v>
      </c>
      <c r="L15" s="445">
        <f>IF(F15="", "", IF(OR(I15="", I15="?", K15="?"), "?", I15+K15))</f>
        <v>1</v>
      </c>
      <c r="M15" s="499" t="s">
        <v>277</v>
      </c>
      <c r="N15" s="451"/>
      <c r="O15" s="451"/>
      <c r="P15" s="451"/>
      <c r="Q15" s="451"/>
      <c r="R15" s="451"/>
      <c r="S15" s="451"/>
      <c r="T15" s="451"/>
      <c r="U15" s="451"/>
    </row>
    <row r="16" spans="1:22" ht="97.5" customHeight="1">
      <c r="A16" s="436"/>
      <c r="B16" s="448"/>
      <c r="C16" s="448"/>
      <c r="D16" s="27">
        <v>4</v>
      </c>
      <c r="E16" s="27" t="s">
        <v>238</v>
      </c>
      <c r="F16" s="19" t="s">
        <v>440</v>
      </c>
      <c r="G16" s="428"/>
      <c r="H16" s="194" t="s">
        <v>546</v>
      </c>
      <c r="I16" s="428"/>
      <c r="J16" s="20"/>
      <c r="K16" s="428"/>
      <c r="L16" s="455"/>
      <c r="M16" s="499"/>
      <c r="N16" s="451"/>
      <c r="O16" s="451"/>
      <c r="P16" s="451"/>
      <c r="Q16" s="451"/>
      <c r="R16" s="451"/>
      <c r="S16" s="451"/>
      <c r="T16" s="451"/>
      <c r="U16" s="451"/>
    </row>
    <row r="17" spans="1:21" ht="126" customHeight="1">
      <c r="A17" s="436"/>
      <c r="B17" s="448"/>
      <c r="C17" s="448"/>
      <c r="D17" s="27">
        <v>4</v>
      </c>
      <c r="E17" s="27" t="s">
        <v>238</v>
      </c>
      <c r="F17" s="19" t="s">
        <v>402</v>
      </c>
      <c r="G17" s="428"/>
      <c r="H17" s="194" t="s">
        <v>547</v>
      </c>
      <c r="I17" s="27">
        <v>0</v>
      </c>
      <c r="J17" s="20"/>
      <c r="K17" s="27">
        <v>0</v>
      </c>
      <c r="L17" s="163">
        <f t="shared" ref="L17:L22" si="0">IF(F17="", "", IF(OR(I17="", I17="?", K17="?"), "?", I17+K17))</f>
        <v>0</v>
      </c>
      <c r="M17" s="20"/>
      <c r="N17" s="451"/>
      <c r="O17" s="451"/>
      <c r="P17" s="451"/>
      <c r="Q17" s="451"/>
      <c r="R17" s="451"/>
      <c r="S17" s="451"/>
      <c r="T17" s="451"/>
      <c r="U17" s="451"/>
    </row>
    <row r="18" spans="1:21" ht="171.75" customHeight="1">
      <c r="A18" s="436"/>
      <c r="B18" s="448"/>
      <c r="C18" s="448"/>
      <c r="D18" s="334" t="s">
        <v>339</v>
      </c>
      <c r="E18" s="27"/>
      <c r="F18" s="19" t="s">
        <v>403</v>
      </c>
      <c r="G18" s="428"/>
      <c r="H18" s="194" t="s">
        <v>522</v>
      </c>
      <c r="I18" s="28">
        <v>0</v>
      </c>
      <c r="J18" s="20"/>
      <c r="K18" s="28">
        <v>0</v>
      </c>
      <c r="L18" s="163">
        <f t="shared" si="0"/>
        <v>0</v>
      </c>
      <c r="M18" s="20"/>
      <c r="N18" s="451"/>
      <c r="O18" s="451"/>
      <c r="P18" s="451"/>
      <c r="Q18" s="451"/>
      <c r="R18" s="451"/>
      <c r="S18" s="451"/>
      <c r="T18" s="451"/>
      <c r="U18" s="451"/>
    </row>
    <row r="19" spans="1:21" ht="15" thickBot="1">
      <c r="A19" s="436"/>
      <c r="B19" s="454"/>
      <c r="C19" s="454"/>
      <c r="D19" s="29"/>
      <c r="E19" s="29"/>
      <c r="F19" s="30"/>
      <c r="G19" s="429"/>
      <c r="H19" s="31"/>
      <c r="I19" s="29"/>
      <c r="J19" s="31"/>
      <c r="K19" s="29"/>
      <c r="L19" s="164" t="str">
        <f t="shared" si="0"/>
        <v/>
      </c>
      <c r="M19" s="31"/>
      <c r="N19" s="452"/>
      <c r="O19" s="452"/>
      <c r="P19" s="452"/>
      <c r="Q19" s="452"/>
      <c r="R19" s="452"/>
      <c r="S19" s="452"/>
      <c r="T19" s="452"/>
      <c r="U19" s="452"/>
    </row>
    <row r="20" spans="1:21" ht="28">
      <c r="A20" s="436"/>
      <c r="B20" s="448" t="str">
        <f>Summary!B33</f>
        <v>Support for different external change request systems</v>
      </c>
      <c r="C20" s="448" t="str">
        <f>Summary!A33</f>
        <v>4.3</v>
      </c>
      <c r="D20" s="334">
        <v>1</v>
      </c>
      <c r="E20" s="27"/>
      <c r="F20" s="19" t="s">
        <v>404</v>
      </c>
      <c r="G20" s="428" t="s">
        <v>382</v>
      </c>
      <c r="H20" s="20" t="s">
        <v>372</v>
      </c>
      <c r="I20" s="27">
        <v>0</v>
      </c>
      <c r="J20" s="20"/>
      <c r="K20" s="27">
        <v>0</v>
      </c>
      <c r="L20" s="163">
        <f t="shared" si="0"/>
        <v>0</v>
      </c>
      <c r="M20" s="20"/>
      <c r="N20" s="450">
        <f>SUMIF(E20:E22,"1.0M1",L20:L22)</f>
        <v>0</v>
      </c>
      <c r="O20" s="450">
        <f>SUMIF(E20:E22,"1.0M2",L20:L22)</f>
        <v>0</v>
      </c>
      <c r="P20" s="450">
        <f>SUMIF(E20:E22,"1.0M3",L20:L22)</f>
        <v>0</v>
      </c>
      <c r="Q20" s="450">
        <f>SUMIF(E20:E22,"1.0",L20:L22)</f>
        <v>0</v>
      </c>
      <c r="R20" s="450">
        <f>SUMIF(D20:D22,"&lt;=3",L20:L22)</f>
        <v>0</v>
      </c>
      <c r="S20" s="450">
        <f>SUMIF(D20:D22,"&gt;=4",L20:L22)</f>
        <v>0</v>
      </c>
      <c r="T20" s="450">
        <f>SUMIF(D20:D22,"&lt;=5",L20:L22)</f>
        <v>0</v>
      </c>
      <c r="U20" s="450">
        <f>SUM(L20:L22)</f>
        <v>0</v>
      </c>
    </row>
    <row r="21" spans="1:21" ht="60">
      <c r="A21" s="436"/>
      <c r="B21" s="448"/>
      <c r="C21" s="448"/>
      <c r="D21" s="334" t="s">
        <v>339</v>
      </c>
      <c r="E21" s="27"/>
      <c r="F21" s="19" t="s">
        <v>405</v>
      </c>
      <c r="G21" s="428"/>
      <c r="H21" s="194" t="s">
        <v>281</v>
      </c>
      <c r="I21" s="27">
        <v>0</v>
      </c>
      <c r="J21" s="20"/>
      <c r="K21" s="27">
        <v>0</v>
      </c>
      <c r="L21" s="163">
        <f t="shared" si="0"/>
        <v>0</v>
      </c>
      <c r="M21" s="20"/>
      <c r="N21" s="451"/>
      <c r="O21" s="451"/>
      <c r="P21" s="451"/>
      <c r="Q21" s="451"/>
      <c r="R21" s="451"/>
      <c r="S21" s="451"/>
      <c r="T21" s="451"/>
      <c r="U21" s="451"/>
    </row>
    <row r="22" spans="1:21" ht="15" thickBot="1">
      <c r="A22" s="437"/>
      <c r="B22" s="449"/>
      <c r="C22" s="449"/>
      <c r="D22" s="29"/>
      <c r="E22" s="29"/>
      <c r="F22" s="30"/>
      <c r="G22" s="429"/>
      <c r="H22" s="31"/>
      <c r="I22" s="29"/>
      <c r="J22" s="31"/>
      <c r="K22" s="29"/>
      <c r="L22" s="164" t="str">
        <f t="shared" si="0"/>
        <v/>
      </c>
      <c r="M22" s="31"/>
      <c r="N22" s="452"/>
      <c r="O22" s="452"/>
      <c r="P22" s="452"/>
      <c r="Q22" s="452"/>
      <c r="R22" s="452"/>
      <c r="S22" s="452"/>
      <c r="T22" s="452"/>
      <c r="U22" s="452"/>
    </row>
    <row r="23" spans="1:21" ht="14">
      <c r="F23" s="38"/>
    </row>
  </sheetData>
  <sheetCalcPr fullCalcOnLoad="1"/>
  <mergeCells count="71">
    <mergeCell ref="U4:U5"/>
    <mergeCell ref="G1:G3"/>
    <mergeCell ref="L1:L3"/>
    <mergeCell ref="Q1:Q3"/>
    <mergeCell ref="O1:O3"/>
    <mergeCell ref="H1:I1"/>
    <mergeCell ref="H2:I2"/>
    <mergeCell ref="J2:K2"/>
    <mergeCell ref="U1:U3"/>
    <mergeCell ref="N1:N3"/>
    <mergeCell ref="M15:M16"/>
    <mergeCell ref="I8:I9"/>
    <mergeCell ref="R1:R3"/>
    <mergeCell ref="R4:R5"/>
    <mergeCell ref="P4:P5"/>
    <mergeCell ref="Q4:Q5"/>
    <mergeCell ref="Q7:Q12"/>
    <mergeCell ref="R7:R12"/>
    <mergeCell ref="M8:M9"/>
    <mergeCell ref="M1:M3"/>
    <mergeCell ref="N4:N5"/>
    <mergeCell ref="N7:N12"/>
    <mergeCell ref="O4:O5"/>
    <mergeCell ref="P1:P3"/>
    <mergeCell ref="T1:T3"/>
    <mergeCell ref="S1:S3"/>
    <mergeCell ref="T4:T5"/>
    <mergeCell ref="O7:O12"/>
    <mergeCell ref="P7:P12"/>
    <mergeCell ref="S7:S12"/>
    <mergeCell ref="S4:S5"/>
    <mergeCell ref="K8:K9"/>
    <mergeCell ref="L8:L9"/>
    <mergeCell ref="A1:F1"/>
    <mergeCell ref="A2:A3"/>
    <mergeCell ref="B2:B3"/>
    <mergeCell ref="C2:C3"/>
    <mergeCell ref="D2:D3"/>
    <mergeCell ref="F2:F3"/>
    <mergeCell ref="E2:E3"/>
    <mergeCell ref="A4:A22"/>
    <mergeCell ref="I15:I16"/>
    <mergeCell ref="K15:K16"/>
    <mergeCell ref="L15:L16"/>
    <mergeCell ref="B4:B5"/>
    <mergeCell ref="C4:C5"/>
    <mergeCell ref="G4:G5"/>
    <mergeCell ref="B20:B22"/>
    <mergeCell ref="C20:C22"/>
    <mergeCell ref="G20:G22"/>
    <mergeCell ref="B6:B19"/>
    <mergeCell ref="C6:C19"/>
    <mergeCell ref="G6:G19"/>
    <mergeCell ref="U20:U22"/>
    <mergeCell ref="T7:T12"/>
    <mergeCell ref="U7:U12"/>
    <mergeCell ref="T14:T19"/>
    <mergeCell ref="U14:U19"/>
    <mergeCell ref="T20:T22"/>
    <mergeCell ref="N20:N22"/>
    <mergeCell ref="O14:O19"/>
    <mergeCell ref="N14:N19"/>
    <mergeCell ref="S14:S19"/>
    <mergeCell ref="Q20:Q22"/>
    <mergeCell ref="S20:S22"/>
    <mergeCell ref="R20:R22"/>
    <mergeCell ref="P20:P22"/>
    <mergeCell ref="Q14:Q19"/>
    <mergeCell ref="O20:O22"/>
    <mergeCell ref="R14:R19"/>
    <mergeCell ref="P14:P19"/>
  </mergeCells>
  <phoneticPr fontId="10" type="noConversion"/>
  <conditionalFormatting sqref="I15:K997 P20:Q997 T1:AH997 N1:S1 A1:D997 F1:H997 E1:E2 N4:O997 R4:S997 P4:Q14 M1:M997 L17:L997 I1:L13 L14 E4:E997">
    <cfRule type="cellIs" dxfId="30" priority="5"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V36"/>
  <sheetViews>
    <sheetView zoomScale="75" zoomScaleNormal="80" zoomScalePageLayoutView="80" workbookViewId="0">
      <selection activeCell="E4" sqref="E4"/>
    </sheetView>
  </sheetViews>
  <sheetFormatPr baseColWidth="10" defaultColWidth="8.33203125" defaultRowHeight="12"/>
  <cols>
    <col min="1" max="1" width="9.83203125" bestFit="1" customWidth="1"/>
    <col min="2" max="2" width="36.6640625" customWidth="1"/>
    <col min="3" max="3" width="16.1640625" bestFit="1" customWidth="1"/>
    <col min="4" max="4" width="9.83203125" style="18" bestFit="1" customWidth="1"/>
    <col min="5" max="5" width="18.1640625" style="18" customWidth="1"/>
    <col min="6" max="6" width="49.5" bestFit="1" customWidth="1"/>
    <col min="7" max="7" width="19.6640625" customWidth="1"/>
    <col min="8" max="8" width="21.1640625" customWidth="1"/>
    <col min="9" max="9" width="7.33203125" style="18" bestFit="1" customWidth="1"/>
    <col min="10" max="10" width="7.33203125" customWidth="1"/>
    <col min="11" max="11" width="7.33203125" style="18" customWidth="1"/>
    <col min="12" max="12" width="31.6640625" bestFit="1" customWidth="1"/>
    <col min="13" max="13" width="26.83203125" bestFit="1" customWidth="1"/>
    <col min="14" max="19" width="26.83203125" customWidth="1"/>
    <col min="20" max="20" width="18.33203125" customWidth="1"/>
    <col min="21" max="21" width="16.5" customWidth="1"/>
  </cols>
  <sheetData>
    <row r="1" spans="1:22" s="17" customFormat="1" ht="18.75" customHeight="1">
      <c r="A1" s="424" t="s">
        <v>360</v>
      </c>
      <c r="B1" s="424"/>
      <c r="C1" s="424"/>
      <c r="D1" s="424"/>
      <c r="E1" s="424"/>
      <c r="F1" s="424"/>
      <c r="G1" s="424" t="s">
        <v>361</v>
      </c>
      <c r="H1" s="412" t="s">
        <v>362</v>
      </c>
      <c r="I1" s="425"/>
      <c r="J1" s="153"/>
      <c r="K1" s="300"/>
      <c r="L1" s="424" t="s">
        <v>309</v>
      </c>
      <c r="M1" s="424" t="s">
        <v>310</v>
      </c>
      <c r="N1" s="420" t="s">
        <v>347</v>
      </c>
      <c r="O1" s="420" t="s">
        <v>346</v>
      </c>
      <c r="P1" s="420" t="s">
        <v>345</v>
      </c>
      <c r="Q1" s="420" t="s">
        <v>350</v>
      </c>
      <c r="R1" s="420" t="s">
        <v>344</v>
      </c>
      <c r="S1" s="420" t="s">
        <v>343</v>
      </c>
      <c r="T1" s="418" t="s">
        <v>348</v>
      </c>
      <c r="U1" s="418" t="s">
        <v>349</v>
      </c>
      <c r="V1" s="16"/>
    </row>
    <row r="2" spans="1:22" s="17" customFormat="1" ht="18.75" customHeight="1">
      <c r="A2" s="416" t="s">
        <v>311</v>
      </c>
      <c r="B2" s="416" t="s">
        <v>796</v>
      </c>
      <c r="C2" s="416" t="s">
        <v>797</v>
      </c>
      <c r="D2" s="416" t="s">
        <v>798</v>
      </c>
      <c r="E2" s="420" t="s">
        <v>334</v>
      </c>
      <c r="F2" s="416" t="s">
        <v>799</v>
      </c>
      <c r="G2" s="416"/>
      <c r="H2" s="412" t="s">
        <v>800</v>
      </c>
      <c r="I2" s="413"/>
      <c r="J2" s="412" t="s">
        <v>298</v>
      </c>
      <c r="K2" s="413"/>
      <c r="L2" s="416"/>
      <c r="M2" s="416"/>
      <c r="N2" s="421"/>
      <c r="O2" s="421"/>
      <c r="P2" s="421"/>
      <c r="Q2" s="421"/>
      <c r="R2" s="421"/>
      <c r="S2" s="421"/>
      <c r="T2" s="416"/>
      <c r="U2" s="416"/>
      <c r="V2" s="16"/>
    </row>
    <row r="3" spans="1:22" s="17" customFormat="1" ht="55" thickBot="1">
      <c r="A3" s="417"/>
      <c r="B3" s="422"/>
      <c r="C3" s="417"/>
      <c r="D3" s="417"/>
      <c r="E3" s="415"/>
      <c r="F3" s="417"/>
      <c r="G3" s="419"/>
      <c r="H3" s="154" t="s">
        <v>408</v>
      </c>
      <c r="I3" s="288" t="s">
        <v>409</v>
      </c>
      <c r="J3" s="155" t="s">
        <v>408</v>
      </c>
      <c r="K3" s="288" t="s">
        <v>409</v>
      </c>
      <c r="L3" s="419"/>
      <c r="M3" s="419"/>
      <c r="N3" s="415"/>
      <c r="O3" s="415"/>
      <c r="P3" s="415"/>
      <c r="Q3" s="415"/>
      <c r="R3" s="415"/>
      <c r="S3" s="415"/>
      <c r="T3" s="419"/>
      <c r="U3" s="419"/>
      <c r="V3" s="16"/>
    </row>
    <row r="4" spans="1:22" ht="31.5" customHeight="1" thickTop="1">
      <c r="A4" s="435" t="str">
        <f>CONCATENATE(Summary!A9,CHAR(10),Summary!A34)</f>
        <v>A. Model Version Management (Life-cycle Support)
5. Traceability to identify connections between model elements</v>
      </c>
      <c r="B4" s="409" t="str">
        <f>Summary!B35</f>
        <v>Creation of relationships between model elements that are independent of their metamodel(s)</v>
      </c>
      <c r="C4" s="409" t="str">
        <f>Summary!A35</f>
        <v>5.1 a)</v>
      </c>
      <c r="D4" s="23">
        <v>3</v>
      </c>
      <c r="E4" s="27" t="s">
        <v>279</v>
      </c>
      <c r="F4" s="238" t="s">
        <v>122</v>
      </c>
      <c r="G4" s="426" t="s">
        <v>107</v>
      </c>
      <c r="H4" s="461" t="s">
        <v>139</v>
      </c>
      <c r="I4" s="508">
        <v>3</v>
      </c>
      <c r="J4" s="503"/>
      <c r="K4" s="508">
        <v>1</v>
      </c>
      <c r="L4" s="509">
        <f>IF(F4="", "", IF(OR(I4="", I4="?", K4="?"), "?", I4+K4))</f>
        <v>4</v>
      </c>
      <c r="M4" s="456" t="s">
        <v>67</v>
      </c>
      <c r="N4" s="447">
        <f>SUMIF(E4:E7,"1.0M1",L4:L7)</f>
        <v>0</v>
      </c>
      <c r="O4" s="447">
        <f>SUMIF(E4:E7,"1.0M2",L4:L7)</f>
        <v>0</v>
      </c>
      <c r="P4" s="447">
        <f>SUMIF(E4:E7,"1.0M3",L4:L7)</f>
        <v>4</v>
      </c>
      <c r="Q4" s="447">
        <f>SUMIF(E4:E7,"1.0",L4:L7)</f>
        <v>0</v>
      </c>
      <c r="R4" s="447">
        <f>SUMIF(D4:D7,"&lt;=3",L4:L7)</f>
        <v>4</v>
      </c>
      <c r="S4" s="447">
        <f>SUMIF(D4:D7,"&gt;=4",L4:L7)</f>
        <v>0</v>
      </c>
      <c r="T4" s="447">
        <f>SUMIF(D4:D7,"&lt;=5",L4:L7)</f>
        <v>4</v>
      </c>
      <c r="U4" s="447">
        <f>SUM(L4:L7)</f>
        <v>4</v>
      </c>
    </row>
    <row r="5" spans="1:22" ht="42" customHeight="1">
      <c r="A5" s="436"/>
      <c r="B5" s="410"/>
      <c r="C5" s="410"/>
      <c r="D5" s="27">
        <v>3</v>
      </c>
      <c r="E5" s="27" t="s">
        <v>279</v>
      </c>
      <c r="F5" s="238" t="s">
        <v>123</v>
      </c>
      <c r="G5" s="427"/>
      <c r="H5" s="499"/>
      <c r="I5" s="428"/>
      <c r="J5" s="430"/>
      <c r="K5" s="428"/>
      <c r="L5" s="510"/>
      <c r="M5" s="457"/>
      <c r="N5" s="445"/>
      <c r="O5" s="445"/>
      <c r="P5" s="445"/>
      <c r="Q5" s="445"/>
      <c r="R5" s="445"/>
      <c r="S5" s="445"/>
      <c r="T5" s="445"/>
      <c r="U5" s="445"/>
    </row>
    <row r="6" spans="1:22" ht="147" customHeight="1">
      <c r="A6" s="436"/>
      <c r="B6" s="410"/>
      <c r="C6" s="410"/>
      <c r="D6" s="27">
        <v>3</v>
      </c>
      <c r="E6" s="27" t="s">
        <v>279</v>
      </c>
      <c r="F6" s="238" t="s">
        <v>124</v>
      </c>
      <c r="G6" s="428"/>
      <c r="H6" s="499"/>
      <c r="I6" s="428"/>
      <c r="J6" s="430"/>
      <c r="K6" s="428"/>
      <c r="L6" s="510"/>
      <c r="M6" s="500"/>
      <c r="N6" s="445"/>
      <c r="O6" s="445"/>
      <c r="P6" s="445"/>
      <c r="Q6" s="445"/>
      <c r="R6" s="445"/>
      <c r="S6" s="445"/>
      <c r="T6" s="445"/>
      <c r="U6" s="445"/>
    </row>
    <row r="7" spans="1:22" ht="15" thickBot="1">
      <c r="A7" s="436"/>
      <c r="B7" s="411"/>
      <c r="C7" s="411"/>
      <c r="D7" s="29"/>
      <c r="E7" s="29"/>
      <c r="F7" s="35"/>
      <c r="G7" s="429"/>
      <c r="H7" s="31"/>
      <c r="I7" s="29"/>
      <c r="J7" s="31"/>
      <c r="K7" s="29"/>
      <c r="L7" s="164" t="str">
        <f t="shared" ref="L7:L36" si="0">IF(F7="", "", IF(OR(I7="", I7="?", K7="?"), "?", I7+K7))</f>
        <v/>
      </c>
      <c r="M7" s="31"/>
      <c r="N7" s="446"/>
      <c r="O7" s="446"/>
      <c r="P7" s="446"/>
      <c r="Q7" s="446"/>
      <c r="R7" s="446"/>
      <c r="S7" s="446"/>
      <c r="T7" s="446">
        <f>SUMIF(D7:D13,1,L7:L13)</f>
        <v>0</v>
      </c>
      <c r="U7" s="446">
        <f>SUM(L7:L13)</f>
        <v>4</v>
      </c>
    </row>
    <row r="8" spans="1:22" ht="29.25" customHeight="1">
      <c r="A8" s="436"/>
      <c r="B8" s="423" t="str">
        <f>Summary!B36</f>
        <v>Visualization of these relationships and traceability between model elements</v>
      </c>
      <c r="C8" s="423" t="str">
        <f>Summary!A36</f>
        <v>5.1 b)</v>
      </c>
      <c r="D8" s="32">
        <v>3</v>
      </c>
      <c r="E8" s="27" t="s">
        <v>279</v>
      </c>
      <c r="F8" s="223" t="s">
        <v>603</v>
      </c>
      <c r="G8" s="459" t="s">
        <v>125</v>
      </c>
      <c r="H8" s="504" t="s">
        <v>112</v>
      </c>
      <c r="I8" s="432">
        <v>3</v>
      </c>
      <c r="J8" s="502"/>
      <c r="K8" s="432">
        <v>1</v>
      </c>
      <c r="L8" s="444">
        <f t="shared" si="0"/>
        <v>4</v>
      </c>
      <c r="M8" s="501" t="s">
        <v>667</v>
      </c>
      <c r="N8" s="444">
        <f>SUMIF(E8:E14,"1.0M1",L8:L14)</f>
        <v>0</v>
      </c>
      <c r="O8" s="444">
        <f>SUMIF(E8:E14,"1.0M2",L8:L14)</f>
        <v>0</v>
      </c>
      <c r="P8" s="444">
        <f>SUMIF(E8:E14,"1.0M3",L8:L14)</f>
        <v>4</v>
      </c>
      <c r="Q8" s="444">
        <f>SUMIF(E8:E14,"1.0",L8:L14)</f>
        <v>0</v>
      </c>
      <c r="R8" s="444">
        <f>SUMIF(D8:D14,"&lt;=3",L8:L14)</f>
        <v>4</v>
      </c>
      <c r="S8" s="444">
        <f>SUMIF(D8:D14,"&gt;=4",L8:L14)</f>
        <v>0</v>
      </c>
      <c r="T8" s="444">
        <f>SUMIF(D8:D14,"&lt;=5",L8:L14)</f>
        <v>4</v>
      </c>
      <c r="U8" s="444">
        <f>SUM(L8:L14)</f>
        <v>4</v>
      </c>
    </row>
    <row r="9" spans="1:22" ht="40.5" customHeight="1">
      <c r="A9" s="436"/>
      <c r="B9" s="410"/>
      <c r="C9" s="410"/>
      <c r="D9" s="27">
        <v>3</v>
      </c>
      <c r="E9" s="27" t="s">
        <v>279</v>
      </c>
      <c r="F9" s="6" t="s">
        <v>623</v>
      </c>
      <c r="G9" s="428"/>
      <c r="H9" s="499"/>
      <c r="I9" s="428"/>
      <c r="J9" s="430"/>
      <c r="K9" s="428"/>
      <c r="L9" s="445"/>
      <c r="M9" s="457"/>
      <c r="N9" s="445"/>
      <c r="O9" s="445"/>
      <c r="P9" s="445"/>
      <c r="Q9" s="445"/>
      <c r="R9" s="445"/>
      <c r="S9" s="445"/>
      <c r="T9" s="445"/>
      <c r="U9" s="445"/>
    </row>
    <row r="10" spans="1:22" ht="39" customHeight="1">
      <c r="A10" s="436"/>
      <c r="B10" s="410"/>
      <c r="C10" s="410"/>
      <c r="D10" s="27">
        <v>3</v>
      </c>
      <c r="E10" s="27" t="s">
        <v>279</v>
      </c>
      <c r="F10" s="6" t="s">
        <v>624</v>
      </c>
      <c r="G10" s="428"/>
      <c r="H10" s="499"/>
      <c r="I10" s="428"/>
      <c r="J10" s="430"/>
      <c r="K10" s="428"/>
      <c r="L10" s="445"/>
      <c r="M10" s="457"/>
      <c r="N10" s="445"/>
      <c r="O10" s="445"/>
      <c r="P10" s="445"/>
      <c r="Q10" s="445"/>
      <c r="R10" s="445"/>
      <c r="S10" s="445"/>
      <c r="T10" s="445"/>
      <c r="U10" s="445"/>
    </row>
    <row r="11" spans="1:22" ht="70.5" customHeight="1">
      <c r="A11" s="436"/>
      <c r="B11" s="410"/>
      <c r="C11" s="410"/>
      <c r="D11" s="27">
        <v>3</v>
      </c>
      <c r="E11" s="27" t="s">
        <v>279</v>
      </c>
      <c r="F11" s="6" t="s">
        <v>625</v>
      </c>
      <c r="G11" s="428"/>
      <c r="H11" s="499"/>
      <c r="I11" s="428"/>
      <c r="J11" s="430"/>
      <c r="K11" s="428"/>
      <c r="L11" s="445"/>
      <c r="M11" s="457"/>
      <c r="N11" s="445"/>
      <c r="O11" s="445"/>
      <c r="P11" s="445"/>
      <c r="Q11" s="445"/>
      <c r="R11" s="445"/>
      <c r="S11" s="445"/>
      <c r="T11" s="445"/>
      <c r="U11" s="445"/>
    </row>
    <row r="12" spans="1:22" ht="61.5" customHeight="1">
      <c r="A12" s="436"/>
      <c r="B12" s="410"/>
      <c r="C12" s="410"/>
      <c r="D12" s="27">
        <v>3</v>
      </c>
      <c r="E12" s="27" t="s">
        <v>279</v>
      </c>
      <c r="F12" s="6" t="s">
        <v>626</v>
      </c>
      <c r="G12" s="428"/>
      <c r="H12" s="499"/>
      <c r="I12" s="428"/>
      <c r="J12" s="430"/>
      <c r="K12" s="428"/>
      <c r="L12" s="445"/>
      <c r="M12" s="457"/>
      <c r="N12" s="445"/>
      <c r="O12" s="445"/>
      <c r="P12" s="445"/>
      <c r="Q12" s="445"/>
      <c r="R12" s="445"/>
      <c r="S12" s="445"/>
      <c r="T12" s="445"/>
      <c r="U12" s="445"/>
    </row>
    <row r="13" spans="1:22" ht="42.75" customHeight="1">
      <c r="A13" s="436"/>
      <c r="B13" s="410"/>
      <c r="C13" s="410"/>
      <c r="D13" s="27">
        <v>3</v>
      </c>
      <c r="E13" s="27" t="s">
        <v>279</v>
      </c>
      <c r="F13" s="6" t="s">
        <v>591</v>
      </c>
      <c r="G13" s="428"/>
      <c r="H13" s="499"/>
      <c r="I13" s="428"/>
      <c r="J13" s="430"/>
      <c r="K13" s="428"/>
      <c r="L13" s="445"/>
      <c r="M13" s="500"/>
      <c r="N13" s="445"/>
      <c r="O13" s="445"/>
      <c r="P13" s="445"/>
      <c r="Q13" s="445"/>
      <c r="R13" s="445"/>
      <c r="S13" s="445"/>
      <c r="T13" s="445"/>
      <c r="U13" s="445"/>
    </row>
    <row r="14" spans="1:22" ht="13" thickBot="1">
      <c r="A14" s="436"/>
      <c r="B14" s="411"/>
      <c r="C14" s="411"/>
      <c r="D14" s="29"/>
      <c r="E14" s="29"/>
      <c r="F14" s="224"/>
      <c r="G14" s="429"/>
      <c r="H14" s="20"/>
      <c r="I14" s="29"/>
      <c r="J14" s="31"/>
      <c r="K14" s="29"/>
      <c r="L14" s="164" t="str">
        <f t="shared" si="0"/>
        <v/>
      </c>
      <c r="M14" s="31"/>
      <c r="N14" s="446"/>
      <c r="O14" s="446"/>
      <c r="P14" s="446"/>
      <c r="Q14" s="446"/>
      <c r="R14" s="446"/>
      <c r="S14" s="446"/>
      <c r="T14" s="446"/>
      <c r="U14" s="446"/>
    </row>
    <row r="15" spans="1:22" ht="60" customHeight="1">
      <c r="A15" s="436"/>
      <c r="B15" s="423" t="str">
        <f>Summary!B37</f>
        <v>Specification of such relationships in high level models and stepwise refinement in lower level models with traceability at any of those levels</v>
      </c>
      <c r="C15" s="423" t="str">
        <f>Summary!A37</f>
        <v>5.2</v>
      </c>
      <c r="D15" s="335" t="s">
        <v>339</v>
      </c>
      <c r="E15" s="32"/>
      <c r="F15" s="223" t="s">
        <v>592</v>
      </c>
      <c r="G15" s="459" t="s">
        <v>125</v>
      </c>
      <c r="H15" s="504" t="s">
        <v>127</v>
      </c>
      <c r="I15" s="432">
        <v>2</v>
      </c>
      <c r="J15" s="502"/>
      <c r="K15" s="432">
        <v>0</v>
      </c>
      <c r="L15" s="444">
        <f t="shared" si="0"/>
        <v>2</v>
      </c>
      <c r="M15" s="501"/>
      <c r="N15" s="444">
        <f>SUMIF(E15:E21,"1.0M1",L15:L21)</f>
        <v>0</v>
      </c>
      <c r="O15" s="444">
        <f>SUMIF(E15:E21,"1.0M2",L15:L21)</f>
        <v>0</v>
      </c>
      <c r="P15" s="444">
        <f>SUMIF(E15:E21,"1.0M3",L15:L21)</f>
        <v>0</v>
      </c>
      <c r="Q15" s="444">
        <f>SUMIF(E15:E21,"1.0",L15:L21)</f>
        <v>0</v>
      </c>
      <c r="R15" s="444">
        <f>SUMIF(D15:D21,"&lt;=3",L15:L21)</f>
        <v>0</v>
      </c>
      <c r="S15" s="444">
        <f>SUMIF(D15:D21,"&gt;=4",L15:L21)</f>
        <v>0</v>
      </c>
      <c r="T15" s="444">
        <f>SUMIF(D15:D21,"&lt;=5",L15:L21)</f>
        <v>0</v>
      </c>
      <c r="U15" s="444">
        <f>SUM(L15:L21)</f>
        <v>5</v>
      </c>
    </row>
    <row r="16" spans="1:22" ht="42.75" customHeight="1">
      <c r="A16" s="436"/>
      <c r="B16" s="410"/>
      <c r="C16" s="410"/>
      <c r="D16" s="334" t="s">
        <v>339</v>
      </c>
      <c r="E16" s="27"/>
      <c r="F16" s="6" t="s">
        <v>593</v>
      </c>
      <c r="G16" s="428"/>
      <c r="H16" s="499"/>
      <c r="I16" s="428"/>
      <c r="J16" s="430"/>
      <c r="K16" s="428"/>
      <c r="L16" s="445"/>
      <c r="M16" s="457"/>
      <c r="N16" s="445"/>
      <c r="O16" s="445"/>
      <c r="P16" s="445"/>
      <c r="Q16" s="445"/>
      <c r="R16" s="445"/>
      <c r="S16" s="445"/>
      <c r="T16" s="445"/>
      <c r="U16" s="445"/>
    </row>
    <row r="17" spans="1:21" ht="49.5" customHeight="1">
      <c r="A17" s="436"/>
      <c r="B17" s="410"/>
      <c r="C17" s="410"/>
      <c r="D17" s="334" t="s">
        <v>339</v>
      </c>
      <c r="E17" s="27"/>
      <c r="F17" s="6" t="s">
        <v>594</v>
      </c>
      <c r="G17" s="428"/>
      <c r="H17" s="499"/>
      <c r="I17" s="428"/>
      <c r="J17" s="430"/>
      <c r="K17" s="428"/>
      <c r="L17" s="445"/>
      <c r="M17" s="457"/>
      <c r="N17" s="445"/>
      <c r="O17" s="445"/>
      <c r="P17" s="445"/>
      <c r="Q17" s="445"/>
      <c r="R17" s="445"/>
      <c r="S17" s="445"/>
      <c r="T17" s="445"/>
      <c r="U17" s="445"/>
    </row>
    <row r="18" spans="1:21" ht="20.25" customHeight="1">
      <c r="A18" s="436"/>
      <c r="B18" s="442"/>
      <c r="C18" s="442"/>
      <c r="D18" s="334" t="s">
        <v>339</v>
      </c>
      <c r="E18" s="27"/>
      <c r="F18" s="6" t="s">
        <v>595</v>
      </c>
      <c r="G18" s="428"/>
      <c r="H18" s="499" t="s">
        <v>68</v>
      </c>
      <c r="I18" s="428">
        <v>2</v>
      </c>
      <c r="J18" s="430"/>
      <c r="K18" s="428">
        <v>1</v>
      </c>
      <c r="L18" s="445">
        <f t="shared" si="0"/>
        <v>3</v>
      </c>
      <c r="M18" s="500"/>
      <c r="N18" s="445"/>
      <c r="O18" s="445"/>
      <c r="P18" s="445"/>
      <c r="Q18" s="445"/>
      <c r="R18" s="445"/>
      <c r="S18" s="445"/>
      <c r="T18" s="445"/>
      <c r="U18" s="445"/>
    </row>
    <row r="19" spans="1:21" ht="33" customHeight="1">
      <c r="A19" s="436"/>
      <c r="B19" s="442"/>
      <c r="C19" s="442"/>
      <c r="D19" s="334" t="s">
        <v>339</v>
      </c>
      <c r="E19" s="27"/>
      <c r="F19" s="6" t="s">
        <v>596</v>
      </c>
      <c r="G19" s="428"/>
      <c r="H19" s="499"/>
      <c r="I19" s="428"/>
      <c r="J19" s="430"/>
      <c r="K19" s="428"/>
      <c r="L19" s="445"/>
      <c r="M19" s="500"/>
      <c r="N19" s="445"/>
      <c r="O19" s="445"/>
      <c r="P19" s="445"/>
      <c r="Q19" s="445"/>
      <c r="R19" s="445"/>
      <c r="S19" s="445"/>
      <c r="T19" s="445"/>
      <c r="U19" s="445"/>
    </row>
    <row r="20" spans="1:21" ht="117" customHeight="1">
      <c r="A20" s="436"/>
      <c r="B20" s="442"/>
      <c r="C20" s="442"/>
      <c r="D20" s="334" t="s">
        <v>339</v>
      </c>
      <c r="E20" s="27"/>
      <c r="F20" s="6" t="s">
        <v>597</v>
      </c>
      <c r="G20" s="428"/>
      <c r="H20" s="499"/>
      <c r="I20" s="428"/>
      <c r="J20" s="430"/>
      <c r="K20" s="428"/>
      <c r="L20" s="445"/>
      <c r="M20" s="500"/>
      <c r="N20" s="445"/>
      <c r="O20" s="445"/>
      <c r="P20" s="445"/>
      <c r="Q20" s="445"/>
      <c r="R20" s="445"/>
      <c r="S20" s="445"/>
      <c r="T20" s="445"/>
      <c r="U20" s="445"/>
    </row>
    <row r="21" spans="1:21" ht="13" thickBot="1">
      <c r="A21" s="436"/>
      <c r="B21" s="443"/>
      <c r="C21" s="443"/>
      <c r="D21" s="29"/>
      <c r="E21" s="29"/>
      <c r="F21" s="225"/>
      <c r="G21" s="429"/>
      <c r="H21" s="31"/>
      <c r="I21" s="29"/>
      <c r="J21" s="31"/>
      <c r="K21" s="29"/>
      <c r="L21" s="164" t="str">
        <f t="shared" si="0"/>
        <v/>
      </c>
      <c r="M21" s="31"/>
      <c r="N21" s="446"/>
      <c r="O21" s="446"/>
      <c r="P21" s="446"/>
      <c r="Q21" s="446"/>
      <c r="R21" s="446"/>
      <c r="S21" s="446"/>
      <c r="T21" s="446"/>
      <c r="U21" s="446"/>
    </row>
    <row r="22" spans="1:21" ht="71.25" customHeight="1">
      <c r="A22" s="436"/>
      <c r="B22" s="423" t="str">
        <f>Summary!B38</f>
        <v>Traceability between model elements and non-model artifacts</v>
      </c>
      <c r="C22" s="423" t="str">
        <f>Summary!A38</f>
        <v>5.3 and E-CdGen-5 + E-Doc-2</v>
      </c>
      <c r="D22" s="335" t="s">
        <v>111</v>
      </c>
      <c r="E22" s="32"/>
      <c r="F22" s="223" t="s">
        <v>327</v>
      </c>
      <c r="G22" s="459" t="s">
        <v>125</v>
      </c>
      <c r="H22" s="504" t="s">
        <v>113</v>
      </c>
      <c r="I22" s="432">
        <v>2</v>
      </c>
      <c r="J22" s="502"/>
      <c r="K22" s="432">
        <v>1</v>
      </c>
      <c r="L22" s="444">
        <f t="shared" si="0"/>
        <v>3</v>
      </c>
      <c r="M22" s="34"/>
      <c r="N22" s="444">
        <f>SUMIF(E22:E29,"1.0M1",L22:L29)</f>
        <v>0</v>
      </c>
      <c r="O22" s="444">
        <f>SUMIF(E22:E29,"1.0M2",L22:L29)</f>
        <v>0</v>
      </c>
      <c r="P22" s="444">
        <f>SUMIF(E22:E29,"1.0M3",L22:L29)</f>
        <v>0</v>
      </c>
      <c r="Q22" s="444">
        <f>SUMIF(E22:E29,"1.0",L22:L29)</f>
        <v>0</v>
      </c>
      <c r="R22" s="444">
        <f>SUMIF(D22:D29,"&lt;=3",L22:L29)</f>
        <v>0</v>
      </c>
      <c r="S22" s="444">
        <f>SUMIF(D22:D29,"&gt;=4",L22:L29)</f>
        <v>0</v>
      </c>
      <c r="T22" s="444">
        <f>SUMIF(D22:D29,"&lt;=5",L22:L29)</f>
        <v>0</v>
      </c>
      <c r="U22" s="444">
        <f>SUM(L22:L29)</f>
        <v>22</v>
      </c>
    </row>
    <row r="23" spans="1:21" ht="27.75" customHeight="1">
      <c r="A23" s="436"/>
      <c r="B23" s="410"/>
      <c r="C23" s="410"/>
      <c r="D23" s="334" t="s">
        <v>111</v>
      </c>
      <c r="E23" s="27"/>
      <c r="F23" s="6" t="s">
        <v>328</v>
      </c>
      <c r="G23" s="428"/>
      <c r="H23" s="499"/>
      <c r="I23" s="428"/>
      <c r="J23" s="430"/>
      <c r="K23" s="428"/>
      <c r="L23" s="445"/>
      <c r="M23" s="20"/>
      <c r="N23" s="445"/>
      <c r="O23" s="445"/>
      <c r="P23" s="445"/>
      <c r="Q23" s="445"/>
      <c r="R23" s="445"/>
      <c r="S23" s="445"/>
      <c r="T23" s="445"/>
      <c r="U23" s="445"/>
    </row>
    <row r="24" spans="1:21" ht="32.25" customHeight="1">
      <c r="A24" s="436"/>
      <c r="B24" s="410"/>
      <c r="C24" s="410"/>
      <c r="D24" s="334" t="s">
        <v>111</v>
      </c>
      <c r="E24" s="27"/>
      <c r="F24" s="6" t="s">
        <v>329</v>
      </c>
      <c r="G24" s="428"/>
      <c r="H24" s="499"/>
      <c r="I24" s="428"/>
      <c r="J24" s="430"/>
      <c r="K24" s="428"/>
      <c r="L24" s="445"/>
      <c r="M24" s="20"/>
      <c r="N24" s="445"/>
      <c r="O24" s="445"/>
      <c r="P24" s="445"/>
      <c r="Q24" s="445"/>
      <c r="R24" s="445"/>
      <c r="S24" s="445"/>
      <c r="T24" s="445"/>
      <c r="U24" s="445"/>
    </row>
    <row r="25" spans="1:21" ht="44.25" customHeight="1">
      <c r="A25" s="436"/>
      <c r="B25" s="410"/>
      <c r="C25" s="410"/>
      <c r="D25" s="334" t="s">
        <v>111</v>
      </c>
      <c r="E25" s="27"/>
      <c r="F25" s="6" t="s">
        <v>643</v>
      </c>
      <c r="G25" s="428"/>
      <c r="H25" s="499"/>
      <c r="I25" s="428"/>
      <c r="J25" s="430"/>
      <c r="K25" s="428"/>
      <c r="L25" s="445"/>
      <c r="M25" s="20"/>
      <c r="N25" s="445"/>
      <c r="O25" s="445"/>
      <c r="P25" s="445"/>
      <c r="Q25" s="445"/>
      <c r="R25" s="445"/>
      <c r="S25" s="445"/>
      <c r="T25" s="445"/>
      <c r="U25" s="445"/>
    </row>
    <row r="26" spans="1:21" ht="70.5" customHeight="1">
      <c r="A26" s="436"/>
      <c r="B26" s="410"/>
      <c r="C26" s="410"/>
      <c r="D26" s="334" t="s">
        <v>111</v>
      </c>
      <c r="E26" s="27"/>
      <c r="F26" s="64" t="s">
        <v>115</v>
      </c>
      <c r="G26" s="428"/>
      <c r="H26" s="194" t="s">
        <v>114</v>
      </c>
      <c r="I26" s="27">
        <v>6</v>
      </c>
      <c r="J26" s="20"/>
      <c r="K26" s="27">
        <v>1</v>
      </c>
      <c r="L26" s="163">
        <f t="shared" si="0"/>
        <v>7</v>
      </c>
      <c r="M26" s="20"/>
      <c r="N26" s="445"/>
      <c r="O26" s="445"/>
      <c r="P26" s="445"/>
      <c r="Q26" s="445"/>
      <c r="R26" s="445"/>
      <c r="S26" s="445"/>
      <c r="T26" s="445"/>
      <c r="U26" s="445"/>
    </row>
    <row r="27" spans="1:21" ht="99" customHeight="1">
      <c r="A27" s="436"/>
      <c r="B27" s="410"/>
      <c r="C27" s="410"/>
      <c r="D27" s="334" t="s">
        <v>338</v>
      </c>
      <c r="E27" s="27"/>
      <c r="F27" s="252" t="s">
        <v>644</v>
      </c>
      <c r="G27" s="428"/>
      <c r="H27" s="194" t="s">
        <v>116</v>
      </c>
      <c r="I27" s="27">
        <v>6</v>
      </c>
      <c r="J27" s="20"/>
      <c r="K27" s="27">
        <v>0</v>
      </c>
      <c r="L27" s="163">
        <f t="shared" si="0"/>
        <v>6</v>
      </c>
      <c r="M27" s="20"/>
      <c r="N27" s="445"/>
      <c r="O27" s="445"/>
      <c r="P27" s="445"/>
      <c r="Q27" s="445"/>
      <c r="R27" s="445"/>
      <c r="S27" s="445"/>
      <c r="T27" s="445"/>
      <c r="U27" s="445"/>
    </row>
    <row r="28" spans="1:21" ht="106.5" customHeight="1">
      <c r="A28" s="436"/>
      <c r="B28" s="410"/>
      <c r="C28" s="410"/>
      <c r="D28" s="334" t="s">
        <v>338</v>
      </c>
      <c r="E28" s="27"/>
      <c r="F28" s="252" t="s">
        <v>645</v>
      </c>
      <c r="G28" s="428"/>
      <c r="H28" s="194" t="s">
        <v>117</v>
      </c>
      <c r="I28" s="27">
        <v>6</v>
      </c>
      <c r="J28" s="20"/>
      <c r="K28" s="27">
        <v>0</v>
      </c>
      <c r="L28" s="163">
        <f t="shared" si="0"/>
        <v>6</v>
      </c>
      <c r="M28" s="20"/>
      <c r="N28" s="445"/>
      <c r="O28" s="445"/>
      <c r="P28" s="445"/>
      <c r="Q28" s="445"/>
      <c r="R28" s="445"/>
      <c r="S28" s="445"/>
      <c r="T28" s="445"/>
      <c r="U28" s="445"/>
    </row>
    <row r="29" spans="1:21" ht="13" thickBot="1">
      <c r="A29" s="436"/>
      <c r="B29" s="411"/>
      <c r="C29" s="411"/>
      <c r="D29" s="29"/>
      <c r="E29" s="29"/>
      <c r="F29" s="214"/>
      <c r="G29" s="429"/>
      <c r="H29" s="31"/>
      <c r="I29" s="29"/>
      <c r="J29" s="31"/>
      <c r="K29" s="29"/>
      <c r="L29" s="164" t="str">
        <f t="shared" si="0"/>
        <v/>
      </c>
      <c r="M29" s="31"/>
      <c r="N29" s="446"/>
      <c r="O29" s="446"/>
      <c r="P29" s="446"/>
      <c r="Q29" s="446"/>
      <c r="R29" s="446"/>
      <c r="S29" s="446"/>
      <c r="T29" s="446"/>
      <c r="U29" s="446"/>
    </row>
    <row r="30" spans="1:21" ht="128.25" customHeight="1">
      <c r="A30" s="436"/>
      <c r="B30" s="423" t="str">
        <f>Summary!B39</f>
        <v>Reflection of model changes in connected model elements or artifacts (notifier/listener service)</v>
      </c>
      <c r="C30" s="423" t="str">
        <f>Summary!A39</f>
        <v>Use Case</v>
      </c>
      <c r="D30" s="335" t="s">
        <v>339</v>
      </c>
      <c r="E30" s="32"/>
      <c r="F30" s="223" t="s">
        <v>646</v>
      </c>
      <c r="G30" s="459" t="s">
        <v>108</v>
      </c>
      <c r="H30" s="243" t="s">
        <v>118</v>
      </c>
      <c r="I30" s="32">
        <v>3</v>
      </c>
      <c r="J30" s="34"/>
      <c r="K30" s="32">
        <v>1</v>
      </c>
      <c r="L30" s="162">
        <f t="shared" si="0"/>
        <v>4</v>
      </c>
      <c r="M30" s="34"/>
      <c r="N30" s="444">
        <f>SUMIF(D30:D33,"1.0M1",L30:L33)</f>
        <v>0</v>
      </c>
      <c r="O30" s="444">
        <f>SUMIF(D30:D33,"1.0M2",L30:L33)</f>
        <v>0</v>
      </c>
      <c r="P30" s="444">
        <f>SUMIF(D30:D33,"1.0M3",L30:L33)</f>
        <v>0</v>
      </c>
      <c r="Q30" s="444">
        <f>SUMIF(D30:D33,"1.0",L30:L33)</f>
        <v>0</v>
      </c>
      <c r="R30" s="444">
        <f>SUMIF(D30:D33,"&lt;=3",L30:L33)</f>
        <v>0</v>
      </c>
      <c r="S30" s="444">
        <f>SUMIF(D30:D33,"&gt;=4",L30:L33)</f>
        <v>0</v>
      </c>
      <c r="T30" s="444">
        <f>SUMIF(D30:D33,"&lt;=5",L30:L33)</f>
        <v>0</v>
      </c>
      <c r="U30" s="444">
        <f>SUM(L30:L33)</f>
        <v>10</v>
      </c>
    </row>
    <row r="31" spans="1:21" ht="64.5" customHeight="1">
      <c r="A31" s="436"/>
      <c r="B31" s="410"/>
      <c r="C31" s="410"/>
      <c r="D31" s="334" t="s">
        <v>338</v>
      </c>
      <c r="E31" s="27"/>
      <c r="F31" s="6" t="s">
        <v>614</v>
      </c>
      <c r="G31" s="428"/>
      <c r="H31" s="194" t="s">
        <v>126</v>
      </c>
      <c r="I31" s="28">
        <v>3</v>
      </c>
      <c r="J31" s="20"/>
      <c r="K31" s="28">
        <v>1</v>
      </c>
      <c r="L31" s="163">
        <f t="shared" si="0"/>
        <v>4</v>
      </c>
      <c r="M31" s="20"/>
      <c r="N31" s="445"/>
      <c r="O31" s="445"/>
      <c r="P31" s="445"/>
      <c r="Q31" s="445"/>
      <c r="R31" s="445"/>
      <c r="S31" s="445"/>
      <c r="T31" s="445"/>
      <c r="U31" s="445"/>
    </row>
    <row r="32" spans="1:21" ht="169.5" customHeight="1">
      <c r="A32" s="436"/>
      <c r="B32" s="410"/>
      <c r="C32" s="410"/>
      <c r="D32" s="334" t="s">
        <v>339</v>
      </c>
      <c r="E32" s="27"/>
      <c r="F32" s="10" t="s">
        <v>70</v>
      </c>
      <c r="G32" s="428"/>
      <c r="H32" s="130" t="s">
        <v>69</v>
      </c>
      <c r="I32" s="28">
        <v>2</v>
      </c>
      <c r="J32" s="20"/>
      <c r="K32" s="27">
        <v>0</v>
      </c>
      <c r="L32" s="163">
        <f t="shared" si="0"/>
        <v>2</v>
      </c>
      <c r="M32" s="20"/>
      <c r="N32" s="445"/>
      <c r="O32" s="445"/>
      <c r="P32" s="445"/>
      <c r="Q32" s="445"/>
      <c r="R32" s="445"/>
      <c r="S32" s="445"/>
      <c r="T32" s="445"/>
      <c r="U32" s="445"/>
    </row>
    <row r="33" spans="1:21" ht="13" thickBot="1">
      <c r="A33" s="436"/>
      <c r="B33" s="443"/>
      <c r="C33" s="443"/>
      <c r="D33" s="29"/>
      <c r="E33" s="29"/>
      <c r="F33" s="225"/>
      <c r="G33" s="429"/>
      <c r="H33" s="31"/>
      <c r="I33" s="29"/>
      <c r="J33" s="31"/>
      <c r="K33" s="29"/>
      <c r="L33" s="164" t="str">
        <f t="shared" si="0"/>
        <v/>
      </c>
      <c r="M33" s="31"/>
      <c r="N33" s="446"/>
      <c r="O33" s="446"/>
      <c r="P33" s="446"/>
      <c r="Q33" s="446"/>
      <c r="R33" s="446"/>
      <c r="S33" s="446"/>
      <c r="T33" s="446"/>
      <c r="U33" s="446"/>
    </row>
    <row r="34" spans="1:21" ht="234.75" customHeight="1">
      <c r="A34" s="436"/>
      <c r="B34" s="410" t="str">
        <f>Summary!B40</f>
        <v>Support of upcoming OMG ReqIF standard_x000D_(orginiating from existing RIF standard, metamodel for expressing and exchanging requirements)</v>
      </c>
      <c r="C34" s="410" t="str">
        <f>Summary!A40</f>
        <v>5.4 (proposed)</v>
      </c>
      <c r="D34" s="364" t="s">
        <v>111</v>
      </c>
      <c r="E34" s="175"/>
      <c r="F34" s="253" t="s">
        <v>615</v>
      </c>
      <c r="G34" s="505" t="s">
        <v>107</v>
      </c>
      <c r="H34" s="130" t="s">
        <v>119</v>
      </c>
      <c r="I34" s="28">
        <v>4</v>
      </c>
      <c r="J34" s="20"/>
      <c r="K34" s="28">
        <v>0</v>
      </c>
      <c r="L34" s="163">
        <f t="shared" si="0"/>
        <v>4</v>
      </c>
      <c r="M34" s="20"/>
      <c r="N34" s="445">
        <f>SUMIF(D34:D36,"1.0M1",L34:L36)</f>
        <v>0</v>
      </c>
      <c r="O34" s="445">
        <f>SUMIF(D34:D36,"1.0M2",L34:L36)</f>
        <v>0</v>
      </c>
      <c r="P34" s="445">
        <f>SUMIF(D34:D36,"1.0M3",L34:L36)</f>
        <v>0</v>
      </c>
      <c r="Q34" s="445">
        <f>SUMIF(D34:D36,"1.0",L34:L36)</f>
        <v>0</v>
      </c>
      <c r="R34" s="445">
        <f>SUMIF(D34:D36,"&lt;=3",L34:L36)</f>
        <v>0</v>
      </c>
      <c r="S34" s="445">
        <f>SUMIF(D34:D36,"&gt;=4",L34:L36)</f>
        <v>0</v>
      </c>
      <c r="T34" s="445">
        <f>SUMIF(D34:D36,"&lt;=5",L34:L36)</f>
        <v>0</v>
      </c>
      <c r="U34" s="445">
        <f>SUM(L34:L36)</f>
        <v>11</v>
      </c>
    </row>
    <row r="35" spans="1:21" ht="135" customHeight="1">
      <c r="A35" s="436"/>
      <c r="B35" s="410"/>
      <c r="C35" s="410"/>
      <c r="D35" s="364" t="s">
        <v>339</v>
      </c>
      <c r="E35" s="175"/>
      <c r="F35" s="211" t="s">
        <v>616</v>
      </c>
      <c r="G35" s="506"/>
      <c r="H35" s="130" t="s">
        <v>156</v>
      </c>
      <c r="I35" s="28">
        <v>5</v>
      </c>
      <c r="J35" s="20"/>
      <c r="K35" s="28">
        <v>2</v>
      </c>
      <c r="L35" s="163">
        <f t="shared" si="0"/>
        <v>7</v>
      </c>
      <c r="M35" s="20"/>
      <c r="N35" s="445"/>
      <c r="O35" s="445"/>
      <c r="P35" s="445"/>
      <c r="Q35" s="445"/>
      <c r="R35" s="445"/>
      <c r="S35" s="445"/>
      <c r="T35" s="445"/>
      <c r="U35" s="445"/>
    </row>
    <row r="36" spans="1:21" ht="15" thickBot="1">
      <c r="A36" s="437"/>
      <c r="B36" s="411"/>
      <c r="C36" s="411"/>
      <c r="D36" s="176"/>
      <c r="E36" s="176"/>
      <c r="F36" s="214"/>
      <c r="G36" s="507"/>
      <c r="H36" s="31"/>
      <c r="I36" s="29"/>
      <c r="J36" s="31"/>
      <c r="K36" s="29"/>
      <c r="L36" s="164" t="str">
        <f t="shared" si="0"/>
        <v/>
      </c>
      <c r="M36" s="31"/>
      <c r="N36" s="446"/>
      <c r="O36" s="446"/>
      <c r="P36" s="446"/>
      <c r="Q36" s="446"/>
      <c r="R36" s="446"/>
      <c r="S36" s="446"/>
      <c r="T36" s="446"/>
      <c r="U36" s="446"/>
    </row>
  </sheetData>
  <sheetCalcPr fullCalcOnLoad="1"/>
  <mergeCells count="117">
    <mergeCell ref="M1:M3"/>
    <mergeCell ref="U1:U3"/>
    <mergeCell ref="J2:K2"/>
    <mergeCell ref="S1:S3"/>
    <mergeCell ref="A2:A3"/>
    <mergeCell ref="B2:B3"/>
    <mergeCell ref="C2:C3"/>
    <mergeCell ref="D2:D3"/>
    <mergeCell ref="F2:F3"/>
    <mergeCell ref="A1:F1"/>
    <mergeCell ref="L1:L3"/>
    <mergeCell ref="T1:T3"/>
    <mergeCell ref="R1:R3"/>
    <mergeCell ref="H2:I2"/>
    <mergeCell ref="E2:E3"/>
    <mergeCell ref="Q1:Q3"/>
    <mergeCell ref="H1:I1"/>
    <mergeCell ref="N1:N3"/>
    <mergeCell ref="O1:O3"/>
    <mergeCell ref="P1:P3"/>
    <mergeCell ref="G1:G3"/>
    <mergeCell ref="L22:L25"/>
    <mergeCell ref="K22:K25"/>
    <mergeCell ref="L15:L17"/>
    <mergeCell ref="L18:L20"/>
    <mergeCell ref="K18:K20"/>
    <mergeCell ref="G4:G7"/>
    <mergeCell ref="H4:H6"/>
    <mergeCell ref="K8:K13"/>
    <mergeCell ref="G22:G29"/>
    <mergeCell ref="C30:C33"/>
    <mergeCell ref="B8:B14"/>
    <mergeCell ref="C8:C14"/>
    <mergeCell ref="C4:C7"/>
    <mergeCell ref="I22:I25"/>
    <mergeCell ref="J22:J25"/>
    <mergeCell ref="G8:G14"/>
    <mergeCell ref="I8:I13"/>
    <mergeCell ref="J8:J13"/>
    <mergeCell ref="I4:I6"/>
    <mergeCell ref="T4:T7"/>
    <mergeCell ref="A4:A36"/>
    <mergeCell ref="B22:B29"/>
    <mergeCell ref="B30:B33"/>
    <mergeCell ref="J4:J6"/>
    <mergeCell ref="H22:H25"/>
    <mergeCell ref="I18:I20"/>
    <mergeCell ref="H15:H17"/>
    <mergeCell ref="H18:H20"/>
    <mergeCell ref="J18:J20"/>
    <mergeCell ref="B34:B36"/>
    <mergeCell ref="B15:B21"/>
    <mergeCell ref="C22:C29"/>
    <mergeCell ref="I15:I17"/>
    <mergeCell ref="G30:G33"/>
    <mergeCell ref="G34:G36"/>
    <mergeCell ref="C15:C21"/>
    <mergeCell ref="G15:G21"/>
    <mergeCell ref="K4:K6"/>
    <mergeCell ref="H8:H13"/>
    <mergeCell ref="L4:L6"/>
    <mergeCell ref="L8:L13"/>
    <mergeCell ref="B4:B7"/>
    <mergeCell ref="C34:C36"/>
    <mergeCell ref="J15:J17"/>
    <mergeCell ref="K15:K17"/>
    <mergeCell ref="U34:U36"/>
    <mergeCell ref="S30:S33"/>
    <mergeCell ref="R30:R33"/>
    <mergeCell ref="N34:N36"/>
    <mergeCell ref="N30:N33"/>
    <mergeCell ref="N4:N7"/>
    <mergeCell ref="P4:P7"/>
    <mergeCell ref="O4:O7"/>
    <mergeCell ref="Q4:Q7"/>
    <mergeCell ref="U30:U33"/>
    <mergeCell ref="U22:U29"/>
    <mergeCell ref="T22:T29"/>
    <mergeCell ref="N8:N14"/>
    <mergeCell ref="T15:T21"/>
    <mergeCell ref="U15:U21"/>
    <mergeCell ref="M4:M6"/>
    <mergeCell ref="N22:N29"/>
    <mergeCell ref="U4:U7"/>
    <mergeCell ref="U8:U14"/>
    <mergeCell ref="S4:S7"/>
    <mergeCell ref="R4:R7"/>
    <mergeCell ref="T8:T14"/>
    <mergeCell ref="T30:T33"/>
    <mergeCell ref="S22:S29"/>
    <mergeCell ref="R22:R29"/>
    <mergeCell ref="M15:M17"/>
    <mergeCell ref="M18:M20"/>
    <mergeCell ref="Q22:Q29"/>
    <mergeCell ref="T34:T36"/>
    <mergeCell ref="S34:S36"/>
    <mergeCell ref="M8:M13"/>
    <mergeCell ref="O8:O14"/>
    <mergeCell ref="Q8:Q14"/>
    <mergeCell ref="S8:S14"/>
    <mergeCell ref="R8:R14"/>
    <mergeCell ref="P8:P14"/>
    <mergeCell ref="N15:N21"/>
    <mergeCell ref="P15:P21"/>
    <mergeCell ref="O15:O21"/>
    <mergeCell ref="S15:S21"/>
    <mergeCell ref="R15:R21"/>
    <mergeCell ref="Q15:Q21"/>
    <mergeCell ref="O34:O36"/>
    <mergeCell ref="P30:P33"/>
    <mergeCell ref="O30:O33"/>
    <mergeCell ref="Q30:Q33"/>
    <mergeCell ref="Q34:Q36"/>
    <mergeCell ref="P22:P29"/>
    <mergeCell ref="O22:O29"/>
    <mergeCell ref="R34:R36"/>
    <mergeCell ref="P34:P36"/>
  </mergeCells>
  <phoneticPr fontId="10" type="noConversion"/>
  <conditionalFormatting sqref="N1:S1 H26:L980 H18:L22 N4:S980 T1:AH980 M18:M980 F1:G980 E1:E2 H1:M4 H7:M8 H14:M15 A1:D980 E4:E980">
    <cfRule type="cellIs" dxfId="29"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V39"/>
  <sheetViews>
    <sheetView topLeftCell="A16" zoomScale="75" zoomScaleNormal="80" zoomScalePageLayoutView="80" workbookViewId="0">
      <selection activeCell="E26" sqref="E26"/>
    </sheetView>
  </sheetViews>
  <sheetFormatPr baseColWidth="10" defaultColWidth="8.33203125" defaultRowHeight="12"/>
  <cols>
    <col min="1" max="1" width="11.83203125" customWidth="1"/>
    <col min="2" max="2" width="36.6640625" customWidth="1"/>
    <col min="3" max="3" width="16.1640625" bestFit="1" customWidth="1"/>
    <col min="4" max="4" width="9.83203125" style="18" bestFit="1" customWidth="1"/>
    <col min="5" max="5" width="16.5" style="18" customWidth="1"/>
    <col min="6" max="6" width="49.5" bestFit="1" customWidth="1"/>
    <col min="7" max="7" width="19.6640625" customWidth="1"/>
    <col min="8" max="8" width="21" customWidth="1"/>
    <col min="9" max="9" width="11.1640625" style="18" customWidth="1"/>
    <col min="10" max="10" width="12.6640625" customWidth="1"/>
    <col min="11" max="11" width="10.6640625" style="18" customWidth="1"/>
    <col min="12" max="12" width="16" customWidth="1"/>
    <col min="13" max="19" width="18" customWidth="1"/>
    <col min="20" max="21" width="8.33203125" style="18"/>
  </cols>
  <sheetData>
    <row r="1" spans="1:22" s="17" customFormat="1" ht="18.75" customHeight="1">
      <c r="A1" s="424" t="s">
        <v>360</v>
      </c>
      <c r="B1" s="424"/>
      <c r="C1" s="424"/>
      <c r="D1" s="424"/>
      <c r="E1" s="424"/>
      <c r="F1" s="424"/>
      <c r="G1" s="424" t="s">
        <v>361</v>
      </c>
      <c r="H1" s="412" t="s">
        <v>362</v>
      </c>
      <c r="I1" s="425"/>
      <c r="J1" s="153"/>
      <c r="K1" s="300"/>
      <c r="L1" s="424" t="s">
        <v>309</v>
      </c>
      <c r="M1" s="424" t="s">
        <v>310</v>
      </c>
      <c r="N1" s="420" t="s">
        <v>347</v>
      </c>
      <c r="O1" s="420" t="s">
        <v>346</v>
      </c>
      <c r="P1" s="420" t="s">
        <v>345</v>
      </c>
      <c r="Q1" s="420" t="s">
        <v>350</v>
      </c>
      <c r="R1" s="420" t="s">
        <v>344</v>
      </c>
      <c r="S1" s="420" t="s">
        <v>343</v>
      </c>
      <c r="T1" s="418" t="s">
        <v>348</v>
      </c>
      <c r="U1" s="418" t="s">
        <v>349</v>
      </c>
      <c r="V1" s="16"/>
    </row>
    <row r="2" spans="1:22" s="17" customFormat="1" ht="18.75" customHeight="1">
      <c r="A2" s="416" t="s">
        <v>311</v>
      </c>
      <c r="B2" s="416" t="s">
        <v>796</v>
      </c>
      <c r="C2" s="416" t="s">
        <v>797</v>
      </c>
      <c r="D2" s="416" t="s">
        <v>798</v>
      </c>
      <c r="E2" s="420" t="s">
        <v>334</v>
      </c>
      <c r="F2" s="416" t="s">
        <v>799</v>
      </c>
      <c r="G2" s="416"/>
      <c r="H2" s="412" t="s">
        <v>800</v>
      </c>
      <c r="I2" s="413"/>
      <c r="J2" s="412" t="s">
        <v>298</v>
      </c>
      <c r="K2" s="413"/>
      <c r="L2" s="416"/>
      <c r="M2" s="416"/>
      <c r="N2" s="421"/>
      <c r="O2" s="421"/>
      <c r="P2" s="421"/>
      <c r="Q2" s="421"/>
      <c r="R2" s="421"/>
      <c r="S2" s="421"/>
      <c r="T2" s="416"/>
      <c r="U2" s="416"/>
      <c r="V2" s="16"/>
    </row>
    <row r="3" spans="1:22" s="17" customFormat="1" ht="37" thickBot="1">
      <c r="A3" s="417"/>
      <c r="B3" s="417"/>
      <c r="C3" s="417"/>
      <c r="D3" s="417"/>
      <c r="E3" s="415"/>
      <c r="F3" s="417"/>
      <c r="G3" s="419"/>
      <c r="H3" s="154" t="s">
        <v>408</v>
      </c>
      <c r="I3" s="288" t="s">
        <v>587</v>
      </c>
      <c r="J3" s="155" t="s">
        <v>408</v>
      </c>
      <c r="K3" s="288" t="s">
        <v>587</v>
      </c>
      <c r="L3" s="419"/>
      <c r="M3" s="419"/>
      <c r="N3" s="415"/>
      <c r="O3" s="415"/>
      <c r="P3" s="415"/>
      <c r="Q3" s="415"/>
      <c r="R3" s="415"/>
      <c r="S3" s="415"/>
      <c r="T3" s="419"/>
      <c r="U3" s="419"/>
      <c r="V3" s="16"/>
    </row>
    <row r="4" spans="1:22" ht="15.75" customHeight="1" thickTop="1">
      <c r="A4" s="435" t="str">
        <f>CONCATENATE(Summary!A9,CHAR(10),Summary!A41)</f>
        <v>A. Model Version Management (Life-cycle Support)
6. Support for meta-model change and update to appropriate instances</v>
      </c>
      <c r="B4" s="518" t="str">
        <f>Summary!B42</f>
        <v>Support for automatic application of metamodel changes to model instances</v>
      </c>
      <c r="C4" s="518" t="str">
        <f>Summary!A42</f>
        <v>6 a)</v>
      </c>
      <c r="D4" s="159"/>
      <c r="E4" s="159"/>
      <c r="F4" s="228" t="s">
        <v>429</v>
      </c>
      <c r="G4" s="159"/>
      <c r="H4" s="159"/>
      <c r="I4" s="299"/>
      <c r="J4" s="159"/>
      <c r="K4" s="299"/>
      <c r="L4" s="160"/>
      <c r="M4" s="160"/>
      <c r="N4" s="160"/>
      <c r="O4" s="160"/>
      <c r="P4" s="160"/>
      <c r="Q4" s="160"/>
      <c r="R4" s="160"/>
      <c r="S4" s="160"/>
      <c r="T4" s="159"/>
      <c r="U4" s="159"/>
    </row>
    <row r="5" spans="1:22" ht="106.5" customHeight="1">
      <c r="A5" s="436"/>
      <c r="B5" s="519"/>
      <c r="C5" s="519"/>
      <c r="D5" s="27">
        <v>2</v>
      </c>
      <c r="E5" s="27" t="s">
        <v>341</v>
      </c>
      <c r="F5" s="298" t="s">
        <v>257</v>
      </c>
      <c r="G5" s="427" t="s">
        <v>632</v>
      </c>
      <c r="H5" s="499" t="s">
        <v>236</v>
      </c>
      <c r="I5" s="27">
        <v>1</v>
      </c>
      <c r="J5" s="27"/>
      <c r="K5" s="27">
        <v>1</v>
      </c>
      <c r="L5" s="179">
        <f>IF(F5="", "", IF(OR(I5="", I5="?", K5="?"), "?", I5+K5))</f>
        <v>2</v>
      </c>
      <c r="M5" s="378" t="s">
        <v>267</v>
      </c>
      <c r="N5" s="511">
        <f>SUMIF(E5:E8,"1.0M1",L5:L8)</f>
        <v>0</v>
      </c>
      <c r="O5" s="511">
        <f>SUMIF(E5:E8,"1.0M2",L5:L8)</f>
        <v>4</v>
      </c>
      <c r="P5" s="511">
        <f>SUMIF(E5:E8,"1.0M3",L5:L8)</f>
        <v>1</v>
      </c>
      <c r="Q5" s="511">
        <f>SUMIF(E5:E8,"1.0",L5:L8)</f>
        <v>2</v>
      </c>
      <c r="R5" s="511">
        <f>SUMIF(D5:D8,"&lt;=3",L5:L8)</f>
        <v>4</v>
      </c>
      <c r="S5" s="511">
        <f>SUMIF(D5:D8,"&gt;=4",L5:L8)</f>
        <v>3</v>
      </c>
      <c r="T5" s="511">
        <f>SUMIF(D5:D8,"&lt;=5",L5:L8)</f>
        <v>7</v>
      </c>
      <c r="U5" s="511">
        <f>SUM(L5:L8)</f>
        <v>7</v>
      </c>
    </row>
    <row r="6" spans="1:22" ht="57" customHeight="1">
      <c r="A6" s="436"/>
      <c r="B6" s="519"/>
      <c r="C6" s="519"/>
      <c r="D6" s="27">
        <v>5</v>
      </c>
      <c r="E6" s="27" t="s">
        <v>238</v>
      </c>
      <c r="F6" s="298" t="s">
        <v>258</v>
      </c>
      <c r="G6" s="427"/>
      <c r="H6" s="499"/>
      <c r="I6" s="27">
        <v>1</v>
      </c>
      <c r="J6" s="27"/>
      <c r="K6" s="27">
        <v>1</v>
      </c>
      <c r="L6" s="179">
        <f>IF(F6="", "", IF(OR(I6="", I6="?", K6="?"), "?", I6+K6))</f>
        <v>2</v>
      </c>
      <c r="M6" s="378" t="s">
        <v>268</v>
      </c>
      <c r="N6" s="511"/>
      <c r="O6" s="511"/>
      <c r="P6" s="511"/>
      <c r="Q6" s="511"/>
      <c r="R6" s="511"/>
      <c r="S6" s="511"/>
      <c r="T6" s="511"/>
      <c r="U6" s="511"/>
    </row>
    <row r="7" spans="1:22" ht="31.5" customHeight="1">
      <c r="A7" s="436"/>
      <c r="B7" s="519"/>
      <c r="C7" s="519"/>
      <c r="D7" s="27">
        <v>2</v>
      </c>
      <c r="E7" s="27" t="s">
        <v>341</v>
      </c>
      <c r="F7" s="298" t="s">
        <v>320</v>
      </c>
      <c r="G7" s="427"/>
      <c r="H7" s="499"/>
      <c r="I7" s="27">
        <v>2</v>
      </c>
      <c r="J7" s="27"/>
      <c r="K7" s="27">
        <v>0</v>
      </c>
      <c r="L7" s="179">
        <f>IF(F7="", "", IF(OR(I7="", I7="?", K7="?"), "?", I7+K7))</f>
        <v>2</v>
      </c>
      <c r="M7" s="378" t="s">
        <v>268</v>
      </c>
      <c r="N7" s="511"/>
      <c r="O7" s="511"/>
      <c r="P7" s="511"/>
      <c r="Q7" s="511"/>
      <c r="R7" s="511"/>
      <c r="S7" s="511"/>
      <c r="T7" s="511"/>
      <c r="U7" s="511"/>
    </row>
    <row r="8" spans="1:22" ht="57" customHeight="1">
      <c r="A8" s="436"/>
      <c r="B8" s="519"/>
      <c r="C8" s="519"/>
      <c r="D8" s="27">
        <v>4</v>
      </c>
      <c r="E8" s="27" t="s">
        <v>279</v>
      </c>
      <c r="F8" s="298" t="s">
        <v>321</v>
      </c>
      <c r="G8" s="427"/>
      <c r="H8" s="499"/>
      <c r="I8" s="27">
        <v>1</v>
      </c>
      <c r="J8" s="27"/>
      <c r="K8" s="27">
        <v>0</v>
      </c>
      <c r="L8" s="179">
        <f>IF(F8="", "", IF(OR(I8="", I8="?", K8="?"), "?", I8+K8))</f>
        <v>1</v>
      </c>
      <c r="M8" s="378" t="s">
        <v>268</v>
      </c>
      <c r="N8" s="511"/>
      <c r="O8" s="511"/>
      <c r="P8" s="511"/>
      <c r="Q8" s="511"/>
      <c r="R8" s="511"/>
      <c r="S8" s="511"/>
      <c r="T8" s="511"/>
      <c r="U8" s="511"/>
    </row>
    <row r="9" spans="1:22" ht="14">
      <c r="A9" s="436"/>
      <c r="B9" s="519"/>
      <c r="C9" s="519"/>
      <c r="D9" s="158"/>
      <c r="E9" s="158"/>
      <c r="F9" s="230" t="s">
        <v>231</v>
      </c>
      <c r="G9" s="158"/>
      <c r="H9" s="158"/>
      <c r="I9" s="233"/>
      <c r="J9" s="158"/>
      <c r="K9" s="233"/>
      <c r="L9" s="161"/>
      <c r="M9" s="161"/>
      <c r="N9" s="161"/>
      <c r="O9" s="161"/>
      <c r="P9" s="161"/>
      <c r="Q9" s="161"/>
      <c r="R9" s="161"/>
      <c r="S9" s="161"/>
      <c r="T9" s="158"/>
      <c r="U9" s="158"/>
    </row>
    <row r="10" spans="1:22" ht="100.5" customHeight="1">
      <c r="A10" s="436"/>
      <c r="B10" s="519"/>
      <c r="C10" s="519"/>
      <c r="D10" s="334" t="s">
        <v>338</v>
      </c>
      <c r="E10" s="27"/>
      <c r="F10" s="10" t="s">
        <v>451</v>
      </c>
      <c r="G10" s="427" t="s">
        <v>323</v>
      </c>
      <c r="H10" s="194" t="s">
        <v>450</v>
      </c>
      <c r="I10" s="28">
        <v>6</v>
      </c>
      <c r="J10" s="20"/>
      <c r="K10" s="28">
        <v>2</v>
      </c>
      <c r="L10" s="163">
        <f>IF(F10="", "", IF(OR(I10="", I10="?", K10="?"), "?", I10+K10))</f>
        <v>8</v>
      </c>
      <c r="M10" s="20"/>
      <c r="N10" s="511">
        <f>SUMIF(E10:E14,"1.0M1",L10:L14)</f>
        <v>0</v>
      </c>
      <c r="O10" s="511">
        <f>SUMIF(E10:E14,"1.0M2",L10:L14)</f>
        <v>0</v>
      </c>
      <c r="P10" s="511">
        <f>SUMIF(E10:E14,"1.0M3",L10:L14)</f>
        <v>0</v>
      </c>
      <c r="Q10" s="511">
        <f>SUMIF(E10:E14,"1.0",L10:L14)</f>
        <v>0</v>
      </c>
      <c r="R10" s="511">
        <f>SUMIF(D10:D14,"&lt;=3",L10:L14)</f>
        <v>0</v>
      </c>
      <c r="S10" s="511">
        <f>SUMIF(D10:D14,"&gt;=4",L10:L14)</f>
        <v>0</v>
      </c>
      <c r="T10" s="511">
        <f>SUMIF(D10:D14,"&lt;=5",L10:L14)</f>
        <v>0</v>
      </c>
      <c r="U10" s="511">
        <f>SUM(L10:L14)</f>
        <v>22</v>
      </c>
      <c r="V10" s="152"/>
    </row>
    <row r="11" spans="1:22" ht="100.5" customHeight="1">
      <c r="A11" s="436"/>
      <c r="B11" s="519"/>
      <c r="C11" s="519"/>
      <c r="D11" s="334" t="s">
        <v>338</v>
      </c>
      <c r="E11" s="27"/>
      <c r="F11" s="229" t="s">
        <v>324</v>
      </c>
      <c r="G11" s="427"/>
      <c r="H11" s="20" t="s">
        <v>370</v>
      </c>
      <c r="I11" s="28">
        <v>2</v>
      </c>
      <c r="J11" s="20"/>
      <c r="K11" s="28">
        <v>1</v>
      </c>
      <c r="L11" s="163">
        <f>IF(F11="", "", IF(OR(I11="", I11="?", K11="?"), "?", I11+K11))</f>
        <v>3</v>
      </c>
      <c r="M11" s="20"/>
      <c r="N11" s="511"/>
      <c r="O11" s="511"/>
      <c r="P11" s="511"/>
      <c r="Q11" s="511"/>
      <c r="R11" s="511"/>
      <c r="S11" s="511"/>
      <c r="T11" s="511"/>
      <c r="U11" s="511"/>
      <c r="V11" s="152"/>
    </row>
    <row r="12" spans="1:22" ht="105" customHeight="1">
      <c r="A12" s="436"/>
      <c r="B12" s="519"/>
      <c r="C12" s="519"/>
      <c r="D12" s="334" t="s">
        <v>338</v>
      </c>
      <c r="E12" s="27"/>
      <c r="F12" s="229" t="s">
        <v>325</v>
      </c>
      <c r="G12" s="427"/>
      <c r="H12" s="194" t="s">
        <v>450</v>
      </c>
      <c r="I12" s="28">
        <v>6</v>
      </c>
      <c r="J12" s="20"/>
      <c r="K12" s="27">
        <v>0</v>
      </c>
      <c r="L12" s="163">
        <f>IF(F12="", "", IF(OR(I12="", I12="?", K12="?"), "?", I12+K12))</f>
        <v>6</v>
      </c>
      <c r="M12" s="20"/>
      <c r="N12" s="511"/>
      <c r="O12" s="511"/>
      <c r="P12" s="511"/>
      <c r="Q12" s="511"/>
      <c r="R12" s="511"/>
      <c r="S12" s="511"/>
      <c r="T12" s="511"/>
      <c r="U12" s="511"/>
      <c r="V12" s="152"/>
    </row>
    <row r="13" spans="1:22" ht="93.75" customHeight="1">
      <c r="A13" s="436"/>
      <c r="B13" s="519"/>
      <c r="C13" s="519"/>
      <c r="D13" s="334" t="s">
        <v>338</v>
      </c>
      <c r="E13" s="27"/>
      <c r="F13" s="238" t="s">
        <v>449</v>
      </c>
      <c r="G13" s="427"/>
      <c r="H13" s="194" t="s">
        <v>237</v>
      </c>
      <c r="I13" s="27">
        <v>4</v>
      </c>
      <c r="J13" s="27"/>
      <c r="K13" s="27">
        <v>1</v>
      </c>
      <c r="L13" s="163">
        <f>IF(F13="", "", IF(OR(I13="", I13="?", K13="?"), "?", I13+K13))</f>
        <v>5</v>
      </c>
      <c r="M13" s="20"/>
      <c r="N13" s="511"/>
      <c r="O13" s="511"/>
      <c r="P13" s="511"/>
      <c r="Q13" s="511"/>
      <c r="R13" s="511"/>
      <c r="S13" s="511"/>
      <c r="T13" s="511"/>
      <c r="U13" s="511"/>
      <c r="V13" s="152"/>
    </row>
    <row r="14" spans="1:22" ht="13" thickBot="1">
      <c r="A14" s="436"/>
      <c r="B14" s="520"/>
      <c r="C14" s="520"/>
      <c r="D14" s="29"/>
      <c r="E14" s="29"/>
      <c r="F14" s="231"/>
      <c r="G14" s="438"/>
      <c r="H14" s="31"/>
      <c r="I14" s="29"/>
      <c r="J14" s="31"/>
      <c r="K14" s="29"/>
      <c r="L14" s="164" t="str">
        <f>IF(F14="", "", IF(OR(I14="", I14="?", K14="?"), "?", I14+K14))</f>
        <v/>
      </c>
      <c r="M14" s="31"/>
      <c r="N14" s="512"/>
      <c r="O14" s="512"/>
      <c r="P14" s="512"/>
      <c r="Q14" s="512"/>
      <c r="R14" s="512"/>
      <c r="S14" s="512"/>
      <c r="T14" s="512"/>
      <c r="U14" s="512"/>
    </row>
    <row r="15" spans="1:22" ht="57.75" customHeight="1">
      <c r="A15" s="436"/>
      <c r="B15" s="423" t="str">
        <f>Summary!B44</f>
        <v>Indication which metamodel changes are possible and which are not</v>
      </c>
      <c r="C15" s="423" t="str">
        <f>Summary!A44</f>
        <v>6 b)</v>
      </c>
      <c r="D15" s="296"/>
      <c r="E15" s="28"/>
      <c r="F15" s="10" t="s">
        <v>232</v>
      </c>
      <c r="G15" s="459" t="s">
        <v>353</v>
      </c>
      <c r="H15" s="34"/>
      <c r="I15" s="32">
        <v>0</v>
      </c>
      <c r="J15" s="34"/>
      <c r="K15" s="32">
        <v>0</v>
      </c>
      <c r="L15" s="162">
        <f>IF(F16="", "", IF(OR(I15="", I15="?", K15="?"), "?", I15+K15))</f>
        <v>0</v>
      </c>
      <c r="M15" s="34"/>
      <c r="N15" s="444">
        <f>SUMIF(E15:E20,"1.0M1",L15:L20)</f>
        <v>0</v>
      </c>
      <c r="O15" s="444">
        <f>SUMIF(E15:E20,"1.0M2",L15:L20)</f>
        <v>0</v>
      </c>
      <c r="P15" s="444">
        <f>SUMIF(E15:E20,"1.0M3",L15:L20)</f>
        <v>0</v>
      </c>
      <c r="Q15" s="444">
        <f>SUMIF(E15:E20,"1.0",L15:L20)</f>
        <v>0</v>
      </c>
      <c r="R15" s="444">
        <f>SUMIF(D15:D20,"&lt;=3",L15:L20)</f>
        <v>0</v>
      </c>
      <c r="S15" s="444">
        <f>SUMIF(D15:D20,"&gt;=4",L15:L20)</f>
        <v>0</v>
      </c>
      <c r="T15" s="444">
        <f>SUMIF(D15:D20,"&lt;=5",L15:L20)</f>
        <v>0</v>
      </c>
      <c r="U15" s="444">
        <f>SUM(L15:L20)</f>
        <v>7</v>
      </c>
      <c r="V15" s="152"/>
    </row>
    <row r="16" spans="1:22" ht="36">
      <c r="A16" s="436"/>
      <c r="B16" s="410"/>
      <c r="C16" s="410"/>
      <c r="D16" s="28"/>
      <c r="E16" s="28"/>
      <c r="F16" s="297" t="s">
        <v>326</v>
      </c>
      <c r="G16" s="427"/>
      <c r="H16" s="20"/>
      <c r="I16" s="27">
        <v>0</v>
      </c>
      <c r="J16" s="20"/>
      <c r="K16" s="27">
        <v>0</v>
      </c>
      <c r="L16" s="163">
        <f>IF(F17="", "", IF(OR(I16="", I16="?", K16="?"), "?", I16+K16))</f>
        <v>0</v>
      </c>
      <c r="M16" s="20"/>
      <c r="N16" s="445"/>
      <c r="O16" s="445"/>
      <c r="P16" s="445"/>
      <c r="Q16" s="445"/>
      <c r="R16" s="445"/>
      <c r="S16" s="445"/>
      <c r="T16" s="445"/>
      <c r="U16" s="445"/>
      <c r="V16" s="152"/>
    </row>
    <row r="17" spans="1:22" ht="108" customHeight="1">
      <c r="A17" s="436"/>
      <c r="B17" s="410"/>
      <c r="C17" s="410"/>
      <c r="D17" s="363" t="s">
        <v>338</v>
      </c>
      <c r="E17" s="28"/>
      <c r="F17" s="10" t="s">
        <v>233</v>
      </c>
      <c r="G17" s="427"/>
      <c r="H17" s="430" t="s">
        <v>370</v>
      </c>
      <c r="I17" s="428">
        <v>3</v>
      </c>
      <c r="J17" s="430"/>
      <c r="K17" s="428">
        <v>1</v>
      </c>
      <c r="L17" s="445">
        <f>IF(F17="", "", IF(OR(I17="", I17="?", K17="?"), "?", I17+K17))</f>
        <v>4</v>
      </c>
      <c r="M17" s="20"/>
      <c r="N17" s="445"/>
      <c r="O17" s="445"/>
      <c r="P17" s="445"/>
      <c r="Q17" s="445"/>
      <c r="R17" s="445"/>
      <c r="S17" s="445"/>
      <c r="T17" s="445"/>
      <c r="U17" s="445"/>
      <c r="V17" s="152"/>
    </row>
    <row r="18" spans="1:22" ht="40.5" customHeight="1">
      <c r="A18" s="436"/>
      <c r="B18" s="410"/>
      <c r="C18" s="410"/>
      <c r="D18" s="363" t="s">
        <v>338</v>
      </c>
      <c r="E18" s="28"/>
      <c r="F18" s="10" t="s">
        <v>234</v>
      </c>
      <c r="G18" s="427"/>
      <c r="H18" s="430"/>
      <c r="I18" s="428"/>
      <c r="J18" s="430"/>
      <c r="K18" s="428"/>
      <c r="L18" s="445"/>
      <c r="M18" s="20"/>
      <c r="N18" s="445"/>
      <c r="O18" s="445"/>
      <c r="P18" s="445"/>
      <c r="Q18" s="445"/>
      <c r="R18" s="445"/>
      <c r="S18" s="445"/>
      <c r="T18" s="445"/>
      <c r="U18" s="445"/>
      <c r="V18" s="152"/>
    </row>
    <row r="19" spans="1:22" ht="57.75" customHeight="1">
      <c r="A19" s="436"/>
      <c r="B19" s="410"/>
      <c r="C19" s="410"/>
      <c r="D19" s="363" t="s">
        <v>338</v>
      </c>
      <c r="E19" s="28"/>
      <c r="F19" s="229" t="s">
        <v>282</v>
      </c>
      <c r="G19" s="427"/>
      <c r="H19" s="20" t="s">
        <v>370</v>
      </c>
      <c r="I19" s="27">
        <v>3</v>
      </c>
      <c r="J19" s="20"/>
      <c r="K19" s="27">
        <v>0</v>
      </c>
      <c r="L19" s="163">
        <f>IF(F19="", "", IF(OR(I19="", I19="?", K19="?"), "?", I19+K19))</f>
        <v>3</v>
      </c>
      <c r="M19" s="20"/>
      <c r="N19" s="445"/>
      <c r="O19" s="445"/>
      <c r="P19" s="445"/>
      <c r="Q19" s="445"/>
      <c r="R19" s="445"/>
      <c r="S19" s="445"/>
      <c r="T19" s="445"/>
      <c r="U19" s="445"/>
      <c r="V19" s="152"/>
    </row>
    <row r="20" spans="1:22" ht="13" thickBot="1">
      <c r="A20" s="436"/>
      <c r="B20" s="411"/>
      <c r="C20" s="411"/>
      <c r="D20" s="29"/>
      <c r="E20" s="29"/>
      <c r="F20" s="224"/>
      <c r="G20" s="438"/>
      <c r="H20" s="31"/>
      <c r="I20" s="29"/>
      <c r="J20" s="31"/>
      <c r="K20" s="29"/>
      <c r="L20" s="164" t="str">
        <f>IF(F20="", "", IF(OR(I20="", I20="?", K20="?"), "?", I20+K20))</f>
        <v/>
      </c>
      <c r="M20" s="31"/>
      <c r="N20" s="446"/>
      <c r="O20" s="446"/>
      <c r="P20" s="446"/>
      <c r="Q20" s="446"/>
      <c r="R20" s="446"/>
      <c r="S20" s="446"/>
      <c r="T20" s="446"/>
      <c r="U20" s="446"/>
    </row>
    <row r="21" spans="1:22" ht="133.5" customHeight="1">
      <c r="A21" s="436"/>
      <c r="B21" s="423" t="str">
        <f>Summary!B45</f>
        <v>Support for different versions of a metamodel in the same environment</v>
      </c>
      <c r="C21" s="423" t="str">
        <f>Summary!A45</f>
        <v>6 c)</v>
      </c>
      <c r="D21" s="32">
        <v>1</v>
      </c>
      <c r="E21" s="32" t="s">
        <v>340</v>
      </c>
      <c r="F21" s="232" t="s">
        <v>716</v>
      </c>
      <c r="G21" s="432" t="s">
        <v>768</v>
      </c>
      <c r="H21" s="504" t="s">
        <v>253</v>
      </c>
      <c r="I21" s="432">
        <v>1.5</v>
      </c>
      <c r="J21" s="432"/>
      <c r="K21" s="432">
        <v>1</v>
      </c>
      <c r="L21" s="444">
        <f>IF(F21="", "", IF(OR(I21="", I21="?", K21="?"), "?", I21+K21))</f>
        <v>2.5</v>
      </c>
      <c r="M21" s="502" t="s">
        <v>335</v>
      </c>
      <c r="N21" s="444">
        <f>SUMIF(E21:E28,"1.0M1",L21:L28)</f>
        <v>2.5</v>
      </c>
      <c r="O21" s="444">
        <f>SUMIF(E21:E28,"1.0M2",L21:L28)</f>
        <v>0.5</v>
      </c>
      <c r="P21" s="444">
        <f>SUMIF(E21:E28,"1.0M3",L21:L28)</f>
        <v>0</v>
      </c>
      <c r="Q21" s="444">
        <f>SUMIF(E21:E28,"1.0",L21:L28)</f>
        <v>0</v>
      </c>
      <c r="R21" s="444">
        <f>SUMIF(D21:D28,"&lt;=3",L21:L28)</f>
        <v>3</v>
      </c>
      <c r="S21" s="444">
        <f>SUMIF(D21:D28,"&gt;=4",L21:L28)</f>
        <v>0</v>
      </c>
      <c r="T21" s="444">
        <f>SUMIF(D21:D28,"&lt;=5",L21:L28)</f>
        <v>3</v>
      </c>
      <c r="U21" s="444">
        <f>SUM(L21:L28)</f>
        <v>3</v>
      </c>
      <c r="V21" s="152"/>
    </row>
    <row r="22" spans="1:22" ht="28.5" customHeight="1">
      <c r="A22" s="436"/>
      <c r="B22" s="410"/>
      <c r="C22" s="410"/>
      <c r="D22" s="27">
        <v>1</v>
      </c>
      <c r="E22" s="27" t="s">
        <v>340</v>
      </c>
      <c r="F22" s="229" t="s">
        <v>283</v>
      </c>
      <c r="G22" s="428"/>
      <c r="H22" s="499"/>
      <c r="I22" s="428"/>
      <c r="J22" s="428"/>
      <c r="K22" s="428"/>
      <c r="L22" s="445"/>
      <c r="M22" s="430"/>
      <c r="N22" s="445"/>
      <c r="O22" s="445"/>
      <c r="P22" s="445"/>
      <c r="Q22" s="445"/>
      <c r="R22" s="445"/>
      <c r="S22" s="445"/>
      <c r="T22" s="445"/>
      <c r="U22" s="445"/>
      <c r="V22" s="152"/>
    </row>
    <row r="23" spans="1:22" ht="28.5" customHeight="1">
      <c r="A23" s="436"/>
      <c r="B23" s="410"/>
      <c r="C23" s="410"/>
      <c r="D23" s="27">
        <v>1</v>
      </c>
      <c r="E23" s="27" t="s">
        <v>340</v>
      </c>
      <c r="F23" s="229" t="s">
        <v>284</v>
      </c>
      <c r="G23" s="428"/>
      <c r="H23" s="499"/>
      <c r="I23" s="428"/>
      <c r="J23" s="428"/>
      <c r="K23" s="428"/>
      <c r="L23" s="445"/>
      <c r="M23" s="430"/>
      <c r="N23" s="445"/>
      <c r="O23" s="445"/>
      <c r="P23" s="445"/>
      <c r="Q23" s="445"/>
      <c r="R23" s="445"/>
      <c r="S23" s="445"/>
      <c r="T23" s="445"/>
      <c r="U23" s="445"/>
      <c r="V23" s="152"/>
    </row>
    <row r="24" spans="1:22" ht="27.75" customHeight="1">
      <c r="A24" s="436"/>
      <c r="B24" s="442"/>
      <c r="C24" s="442"/>
      <c r="D24" s="27">
        <v>1</v>
      </c>
      <c r="E24" s="27" t="s">
        <v>340</v>
      </c>
      <c r="F24" s="229" t="s">
        <v>285</v>
      </c>
      <c r="G24" s="428"/>
      <c r="H24" s="499"/>
      <c r="I24" s="428"/>
      <c r="J24" s="428"/>
      <c r="K24" s="428"/>
      <c r="L24" s="445"/>
      <c r="M24" s="430"/>
      <c r="N24" s="445"/>
      <c r="O24" s="445"/>
      <c r="P24" s="445"/>
      <c r="Q24" s="445"/>
      <c r="R24" s="445"/>
      <c r="S24" s="445"/>
      <c r="T24" s="445"/>
      <c r="U24" s="445"/>
      <c r="V24" s="152"/>
    </row>
    <row r="25" spans="1:22" ht="61.5" customHeight="1">
      <c r="A25" s="436"/>
      <c r="B25" s="442"/>
      <c r="C25" s="442"/>
      <c r="D25" s="27">
        <v>1</v>
      </c>
      <c r="E25" s="27" t="s">
        <v>340</v>
      </c>
      <c r="F25" s="229" t="s">
        <v>580</v>
      </c>
      <c r="G25" s="428"/>
      <c r="H25" s="499"/>
      <c r="I25" s="428"/>
      <c r="J25" s="428"/>
      <c r="K25" s="428"/>
      <c r="L25" s="445"/>
      <c r="M25" s="430"/>
      <c r="N25" s="445"/>
      <c r="O25" s="445"/>
      <c r="P25" s="445"/>
      <c r="Q25" s="445"/>
      <c r="R25" s="445"/>
      <c r="S25" s="445"/>
      <c r="T25" s="445"/>
      <c r="U25" s="445"/>
      <c r="V25" s="152"/>
    </row>
    <row r="26" spans="1:22" ht="41.25" customHeight="1">
      <c r="A26" s="436"/>
      <c r="B26" s="442"/>
      <c r="C26" s="442"/>
      <c r="D26" s="27">
        <v>3</v>
      </c>
      <c r="E26" s="27" t="s">
        <v>341</v>
      </c>
      <c r="F26" s="229" t="s">
        <v>581</v>
      </c>
      <c r="G26" s="428"/>
      <c r="H26" s="499" t="s">
        <v>452</v>
      </c>
      <c r="I26" s="428">
        <v>0.5</v>
      </c>
      <c r="J26" s="428"/>
      <c r="K26" s="428">
        <v>0</v>
      </c>
      <c r="L26" s="445">
        <f>IF(F26="", "", IF(OR(I26="", I26="?", K26="?"), "?", I26+K26))</f>
        <v>0.5</v>
      </c>
      <c r="M26" s="500" t="s">
        <v>335</v>
      </c>
      <c r="N26" s="445"/>
      <c r="O26" s="445"/>
      <c r="P26" s="445"/>
      <c r="Q26" s="445"/>
      <c r="R26" s="445"/>
      <c r="S26" s="445"/>
      <c r="T26" s="445"/>
      <c r="U26" s="445"/>
      <c r="V26" s="152"/>
    </row>
    <row r="27" spans="1:22" ht="42" customHeight="1">
      <c r="A27" s="436"/>
      <c r="B27" s="442"/>
      <c r="C27" s="442"/>
      <c r="D27" s="27">
        <v>3</v>
      </c>
      <c r="E27" s="27" t="s">
        <v>341</v>
      </c>
      <c r="F27" s="229" t="s">
        <v>582</v>
      </c>
      <c r="G27" s="428"/>
      <c r="H27" s="499"/>
      <c r="I27" s="428"/>
      <c r="J27" s="428"/>
      <c r="K27" s="428"/>
      <c r="L27" s="445"/>
      <c r="M27" s="500"/>
      <c r="N27" s="445"/>
      <c r="O27" s="445"/>
      <c r="P27" s="445"/>
      <c r="Q27" s="445"/>
      <c r="R27" s="445"/>
      <c r="S27" s="445"/>
      <c r="T27" s="445"/>
      <c r="U27" s="445"/>
      <c r="V27" s="152"/>
    </row>
    <row r="28" spans="1:22" ht="13" thickBot="1">
      <c r="A28" s="436"/>
      <c r="B28" s="443"/>
      <c r="C28" s="443"/>
      <c r="D28" s="29"/>
      <c r="E28" s="29"/>
      <c r="F28" s="231"/>
      <c r="G28" s="429"/>
      <c r="H28" s="31"/>
      <c r="I28" s="29"/>
      <c r="J28" s="31"/>
      <c r="K28" s="29"/>
      <c r="L28" s="164" t="str">
        <f>IF(F28="", "", IF(OR(I28="", I28="?", K28="?"), "?", I28+K28))</f>
        <v/>
      </c>
      <c r="M28" s="31"/>
      <c r="N28" s="446"/>
      <c r="O28" s="446"/>
      <c r="P28" s="446"/>
      <c r="Q28" s="446"/>
      <c r="R28" s="446"/>
      <c r="S28" s="446"/>
      <c r="T28" s="446"/>
      <c r="U28" s="446"/>
    </row>
    <row r="29" spans="1:22" ht="28.5" customHeight="1">
      <c r="A29" s="436"/>
      <c r="B29" s="423" t="str">
        <f>Summary!B46</f>
        <v>Selective migration of model instances to a new version of the metamodel</v>
      </c>
      <c r="C29" s="423" t="str">
        <f>Summary!A46</f>
        <v>6 d)</v>
      </c>
      <c r="D29" s="32"/>
      <c r="E29" s="32"/>
      <c r="F29" s="227" t="s">
        <v>583</v>
      </c>
      <c r="G29" s="459" t="s">
        <v>354</v>
      </c>
      <c r="H29" s="34"/>
      <c r="I29" s="32">
        <v>0</v>
      </c>
      <c r="J29" s="34"/>
      <c r="K29" s="32">
        <v>0</v>
      </c>
      <c r="L29" s="162">
        <f>IF(F29="", "", IF(OR(I29="", I29="?", K29="?"), "?", I29+K29))</f>
        <v>0</v>
      </c>
      <c r="M29" s="34"/>
      <c r="N29" s="444">
        <f>SUMIF(E29:E31,"1.0M1",L29:L31)</f>
        <v>0</v>
      </c>
      <c r="O29" s="444">
        <f>SUMIF(E29:E31,"1.0M2",L29:L31)</f>
        <v>0</v>
      </c>
      <c r="P29" s="444">
        <f>SUMIF(E29:E31,"1.0M3",L29:L31)</f>
        <v>0</v>
      </c>
      <c r="Q29" s="444">
        <f>SUMIF(E29:E31,"1.0",L29:L31)</f>
        <v>0</v>
      </c>
      <c r="R29" s="444">
        <f>SUMIF(D29:D31,"&lt;=3",L29:L31)</f>
        <v>0</v>
      </c>
      <c r="S29" s="444">
        <f>SUMIF(D29:D31,"&gt;=4",L29:L31)</f>
        <v>0</v>
      </c>
      <c r="T29" s="444">
        <f>SUMIF(D29:D31,"&lt;=5",L29:L31)</f>
        <v>0</v>
      </c>
      <c r="U29" s="444">
        <f>SUM(L29:L31)</f>
        <v>2</v>
      </c>
      <c r="V29" s="152"/>
    </row>
    <row r="30" spans="1:22" ht="57" customHeight="1">
      <c r="A30" s="436"/>
      <c r="B30" s="410"/>
      <c r="C30" s="410"/>
      <c r="D30" s="334" t="s">
        <v>111</v>
      </c>
      <c r="E30" s="27"/>
      <c r="F30" s="229" t="s">
        <v>584</v>
      </c>
      <c r="G30" s="428"/>
      <c r="H30" s="194" t="s">
        <v>452</v>
      </c>
      <c r="I30" s="27">
        <v>1</v>
      </c>
      <c r="J30" s="27"/>
      <c r="K30" s="27">
        <v>1</v>
      </c>
      <c r="L30" s="163">
        <f>IF(F30="", "", IF(OR(I30="", I30="?", K30="?"), "?", I30+K30))</f>
        <v>2</v>
      </c>
      <c r="M30" s="20"/>
      <c r="N30" s="445"/>
      <c r="O30" s="445"/>
      <c r="P30" s="445"/>
      <c r="Q30" s="445"/>
      <c r="R30" s="445"/>
      <c r="S30" s="445"/>
      <c r="T30" s="445"/>
      <c r="U30" s="445"/>
      <c r="V30" s="152"/>
    </row>
    <row r="31" spans="1:22" ht="13" thickBot="1">
      <c r="A31" s="436"/>
      <c r="B31" s="443"/>
      <c r="C31" s="443"/>
      <c r="D31" s="29"/>
      <c r="E31" s="29"/>
      <c r="F31" s="224"/>
      <c r="G31" s="429"/>
      <c r="H31" s="31"/>
      <c r="I31" s="29"/>
      <c r="J31" s="31"/>
      <c r="K31" s="29"/>
      <c r="L31" s="164" t="str">
        <f>IF(F31="", "", IF(OR(I31="", I31="?", K31="?"), "?", I31+K31))</f>
        <v/>
      </c>
      <c r="M31" s="31"/>
      <c r="N31" s="446"/>
      <c r="O31" s="446"/>
      <c r="P31" s="446"/>
      <c r="Q31" s="446"/>
      <c r="R31" s="446"/>
      <c r="S31" s="446"/>
      <c r="T31" s="446"/>
      <c r="U31" s="446"/>
    </row>
    <row r="32" spans="1:22">
      <c r="A32" s="436"/>
      <c r="B32" s="423" t="str">
        <f>Summary!B47</f>
        <v>Automatic/transparent upgrade of old model instances to newer metamodel version</v>
      </c>
      <c r="C32" s="423" t="str">
        <f>Summary!A47</f>
        <v>Use Case</v>
      </c>
      <c r="D32" s="432"/>
      <c r="E32" s="32"/>
      <c r="F32" s="515" t="s">
        <v>585</v>
      </c>
      <c r="G32" s="459" t="s">
        <v>423</v>
      </c>
      <c r="H32" s="34"/>
      <c r="I32" s="32">
        <v>0</v>
      </c>
      <c r="J32" s="34"/>
      <c r="K32" s="32">
        <v>0</v>
      </c>
      <c r="L32" s="162">
        <f>IF(F32="", "", IF(OR(I32="", I32="?", K32="?"), "?", I32+K32))</f>
        <v>0</v>
      </c>
      <c r="M32" s="34"/>
      <c r="N32" s="444">
        <f>SUMIF(E32:E35,"1.0M1",L32:L35)</f>
        <v>0</v>
      </c>
      <c r="O32" s="444">
        <f>SUMIF(E32:E35,"1.0M2",L32:L35)</f>
        <v>0</v>
      </c>
      <c r="P32" s="444">
        <f>SUMIF(E32:E35,"1.0M3",L32:L35)</f>
        <v>0</v>
      </c>
      <c r="Q32" s="444">
        <f>SUMIF(E32:E35,"1.0",L32:L35)</f>
        <v>0</v>
      </c>
      <c r="R32" s="444">
        <f>SUMIF(D32:D35,"&lt;=3",L32:L35)</f>
        <v>0</v>
      </c>
      <c r="S32" s="444">
        <f>SUMIF(D32:D35,"&gt;=4",L32:L35)</f>
        <v>0</v>
      </c>
      <c r="T32" s="444">
        <f>SUMIF(D32:D35,"&lt;=5",L32:L35)</f>
        <v>0</v>
      </c>
      <c r="U32" s="444">
        <f>SUM(L32:L35)</f>
        <v>0</v>
      </c>
      <c r="V32" s="152"/>
    </row>
    <row r="33" spans="1:22">
      <c r="A33" s="436"/>
      <c r="B33" s="410"/>
      <c r="C33" s="410"/>
      <c r="D33" s="428"/>
      <c r="E33" s="27"/>
      <c r="F33" s="516"/>
      <c r="G33" s="427"/>
      <c r="H33" s="20"/>
      <c r="I33" s="27"/>
      <c r="J33" s="20"/>
      <c r="K33" s="27"/>
      <c r="L33" s="163"/>
      <c r="M33" s="20"/>
      <c r="N33" s="445"/>
      <c r="O33" s="445"/>
      <c r="P33" s="445"/>
      <c r="Q33" s="445"/>
      <c r="R33" s="445"/>
      <c r="S33" s="445"/>
      <c r="T33" s="445"/>
      <c r="U33" s="445"/>
      <c r="V33" s="152"/>
    </row>
    <row r="34" spans="1:22">
      <c r="A34" s="436"/>
      <c r="B34" s="442"/>
      <c r="C34" s="442"/>
      <c r="D34" s="428"/>
      <c r="E34" s="27"/>
      <c r="F34" s="516"/>
      <c r="G34" s="428"/>
      <c r="H34" s="20"/>
      <c r="I34" s="27"/>
      <c r="J34" s="20"/>
      <c r="K34" s="27"/>
      <c r="L34" s="163" t="str">
        <f>IF(F34="", "", IF(OR(I34="", I34="?", K34="?"), "?", I34+K34))</f>
        <v/>
      </c>
      <c r="M34" s="20"/>
      <c r="N34" s="445"/>
      <c r="O34" s="445"/>
      <c r="P34" s="445"/>
      <c r="Q34" s="445"/>
      <c r="R34" s="445"/>
      <c r="S34" s="445"/>
      <c r="T34" s="445">
        <f>SUMIF(D34:D35,1,L34:L35)</f>
        <v>0</v>
      </c>
      <c r="U34" s="445">
        <f>SUM(L34:L36)</f>
        <v>0</v>
      </c>
      <c r="V34" s="152"/>
    </row>
    <row r="35" spans="1:22" ht="13" thickBot="1">
      <c r="A35" s="436"/>
      <c r="B35" s="443"/>
      <c r="C35" s="443"/>
      <c r="D35" s="429"/>
      <c r="E35" s="29"/>
      <c r="F35" s="517"/>
      <c r="G35" s="429"/>
      <c r="H35" s="31"/>
      <c r="I35" s="29"/>
      <c r="J35" s="31"/>
      <c r="K35" s="29"/>
      <c r="L35" s="164" t="str">
        <f>IF(F35="", "", IF(OR(I35="", I35="?", K35="?"), "?", I35+K35))</f>
        <v/>
      </c>
      <c r="M35" s="31"/>
      <c r="N35" s="446"/>
      <c r="O35" s="446"/>
      <c r="P35" s="446"/>
      <c r="Q35" s="446"/>
      <c r="R35" s="446"/>
      <c r="S35" s="446"/>
      <c r="T35" s="446"/>
      <c r="U35" s="446"/>
      <c r="V35" s="152"/>
    </row>
    <row r="36" spans="1:22">
      <c r="A36" s="436"/>
      <c r="B36" s="410" t="str">
        <f>Summary!B48</f>
        <v>Evalutation of differences between metamodel versions</v>
      </c>
      <c r="C36" s="410" t="str">
        <f>Summary!A48</f>
        <v>Use Case</v>
      </c>
      <c r="D36" s="428"/>
      <c r="E36" s="27"/>
      <c r="F36" s="513" t="s">
        <v>586</v>
      </c>
      <c r="G36" s="459" t="s">
        <v>423</v>
      </c>
      <c r="H36" s="20"/>
      <c r="I36" s="27">
        <v>0</v>
      </c>
      <c r="J36" s="20"/>
      <c r="K36" s="27">
        <v>0</v>
      </c>
      <c r="L36" s="163">
        <f>IF(F36="", "", IF(OR(I36="", I36="?", K36="?"), "?", I36+K36))</f>
        <v>0</v>
      </c>
      <c r="M36" s="20"/>
      <c r="N36" s="445">
        <f>SUMIF(E36:E39,"1.0M1",L36:L39)</f>
        <v>0</v>
      </c>
      <c r="O36" s="445">
        <f>SUMIF(E36:E39,"1.0M2",L36:L39)</f>
        <v>0</v>
      </c>
      <c r="P36" s="445">
        <f>SUMIF(E36:E39,"1.0M3",L36:L39)</f>
        <v>0</v>
      </c>
      <c r="Q36" s="445">
        <f>SUMIF(E36:E39,"1.0",L36:L39)</f>
        <v>0</v>
      </c>
      <c r="R36" s="445">
        <f>SUMIF(D36:D39,"&lt;=3",L36:L39)</f>
        <v>0</v>
      </c>
      <c r="S36" s="445">
        <f>SUMIF(D36:D39,"&gt;=4",L36:L39)</f>
        <v>0</v>
      </c>
      <c r="T36" s="445">
        <f>SUMIF(D36:D39,"&lt;=5",L36:L39)</f>
        <v>0</v>
      </c>
      <c r="U36" s="445">
        <f>SUM(L36:L39)</f>
        <v>0</v>
      </c>
      <c r="V36" s="152"/>
    </row>
    <row r="37" spans="1:22">
      <c r="A37" s="436"/>
      <c r="B37" s="410"/>
      <c r="C37" s="410"/>
      <c r="D37" s="428"/>
      <c r="E37" s="27"/>
      <c r="F37" s="513"/>
      <c r="G37" s="427"/>
      <c r="H37" s="20"/>
      <c r="I37" s="27"/>
      <c r="J37" s="20"/>
      <c r="K37" s="27"/>
      <c r="L37" s="163"/>
      <c r="M37" s="20"/>
      <c r="N37" s="445"/>
      <c r="O37" s="445"/>
      <c r="P37" s="445"/>
      <c r="Q37" s="445"/>
      <c r="R37" s="445"/>
      <c r="S37" s="445"/>
      <c r="T37" s="445"/>
      <c r="U37" s="445"/>
      <c r="V37" s="152"/>
    </row>
    <row r="38" spans="1:22">
      <c r="A38" s="436"/>
      <c r="B38" s="442"/>
      <c r="C38" s="442"/>
      <c r="D38" s="428"/>
      <c r="E38" s="27"/>
      <c r="F38" s="513"/>
      <c r="G38" s="428"/>
      <c r="H38" s="20"/>
      <c r="I38" s="27"/>
      <c r="J38" s="20"/>
      <c r="K38" s="27"/>
      <c r="L38" s="163" t="str">
        <f>IF(F38="", "", IF(OR(I38="", I38="?", K38="?"), "?", I38+K38))</f>
        <v/>
      </c>
      <c r="M38" s="20"/>
      <c r="N38" s="445"/>
      <c r="O38" s="445"/>
      <c r="P38" s="445"/>
      <c r="Q38" s="445"/>
      <c r="R38" s="445"/>
      <c r="S38" s="445"/>
      <c r="T38" s="445">
        <f>SUMIF(D38:D39,1,L38:L39)</f>
        <v>0</v>
      </c>
      <c r="U38" s="445">
        <f>SUM(L38:L44)</f>
        <v>0</v>
      </c>
      <c r="V38" s="152"/>
    </row>
    <row r="39" spans="1:22" ht="13" thickBot="1">
      <c r="A39" s="437"/>
      <c r="B39" s="443"/>
      <c r="C39" s="443"/>
      <c r="D39" s="429"/>
      <c r="E39" s="29"/>
      <c r="F39" s="514"/>
      <c r="G39" s="429"/>
      <c r="H39" s="31"/>
      <c r="I39" s="29"/>
      <c r="J39" s="31"/>
      <c r="K39" s="29"/>
      <c r="L39" s="164" t="str">
        <f>IF(F39="", "", IF(OR(I39="", I39="?", K39="?"), "?", I39+K39))</f>
        <v/>
      </c>
      <c r="M39" s="31"/>
      <c r="N39" s="446"/>
      <c r="O39" s="446"/>
      <c r="P39" s="446"/>
      <c r="Q39" s="446"/>
      <c r="R39" s="446"/>
      <c r="S39" s="446"/>
      <c r="T39" s="446"/>
      <c r="U39" s="446"/>
      <c r="V39" s="152"/>
    </row>
  </sheetData>
  <sheetCalcPr fullCalcOnLoad="1"/>
  <mergeCells count="119">
    <mergeCell ref="N36:N39"/>
    <mergeCell ref="Q36:Q39"/>
    <mergeCell ref="U29:U31"/>
    <mergeCell ref="T36:T39"/>
    <mergeCell ref="U36:U39"/>
    <mergeCell ref="O29:O31"/>
    <mergeCell ref="T29:T31"/>
    <mergeCell ref="S32:S35"/>
    <mergeCell ref="R32:R35"/>
    <mergeCell ref="P36:P39"/>
    <mergeCell ref="O36:O39"/>
    <mergeCell ref="S36:S39"/>
    <mergeCell ref="R36:R39"/>
    <mergeCell ref="O32:O35"/>
    <mergeCell ref="S29:S31"/>
    <mergeCell ref="R29:R31"/>
    <mergeCell ref="P32:P35"/>
    <mergeCell ref="T32:T35"/>
    <mergeCell ref="U32:U35"/>
    <mergeCell ref="Q21:Q28"/>
    <mergeCell ref="P21:P28"/>
    <mergeCell ref="U21:U28"/>
    <mergeCell ref="Q29:Q31"/>
    <mergeCell ref="Q32:Q35"/>
    <mergeCell ref="P29:P31"/>
    <mergeCell ref="R21:R28"/>
    <mergeCell ref="M26:M27"/>
    <mergeCell ref="N21:N28"/>
    <mergeCell ref="H17:H18"/>
    <mergeCell ref="I26:I27"/>
    <mergeCell ref="J26:J27"/>
    <mergeCell ref="N15:N20"/>
    <mergeCell ref="K17:K18"/>
    <mergeCell ref="K21:K25"/>
    <mergeCell ref="J17:J18"/>
    <mergeCell ref="K26:K27"/>
    <mergeCell ref="I21:I25"/>
    <mergeCell ref="B4:B14"/>
    <mergeCell ref="Q15:Q20"/>
    <mergeCell ref="P15:P20"/>
    <mergeCell ref="P10:P14"/>
    <mergeCell ref="D2:D3"/>
    <mergeCell ref="B2:B3"/>
    <mergeCell ref="C2:C3"/>
    <mergeCell ref="H2:I2"/>
    <mergeCell ref="C4:C14"/>
    <mergeCell ref="G10:G14"/>
    <mergeCell ref="L17:L18"/>
    <mergeCell ref="N5:N8"/>
    <mergeCell ref="O15:O20"/>
    <mergeCell ref="Q5:Q8"/>
    <mergeCell ref="E2:E3"/>
    <mergeCell ref="J21:J25"/>
    <mergeCell ref="G1:G3"/>
    <mergeCell ref="H1:I1"/>
    <mergeCell ref="J2:K2"/>
    <mergeCell ref="G5:G8"/>
    <mergeCell ref="H5:H8"/>
    <mergeCell ref="G15:G20"/>
    <mergeCell ref="I17:I18"/>
    <mergeCell ref="G36:G39"/>
    <mergeCell ref="F32:F35"/>
    <mergeCell ref="G29:G31"/>
    <mergeCell ref="G32:G35"/>
    <mergeCell ref="B36:B39"/>
    <mergeCell ref="C36:C39"/>
    <mergeCell ref="R10:R14"/>
    <mergeCell ref="P1:P3"/>
    <mergeCell ref="P5:P8"/>
    <mergeCell ref="F2:F3"/>
    <mergeCell ref="H21:H25"/>
    <mergeCell ref="G21:G28"/>
    <mergeCell ref="H26:H27"/>
    <mergeCell ref="R1:R3"/>
    <mergeCell ref="L1:L3"/>
    <mergeCell ref="L26:L27"/>
    <mergeCell ref="O10:O14"/>
    <mergeCell ref="N10:N14"/>
    <mergeCell ref="N1:N3"/>
    <mergeCell ref="A1:F1"/>
    <mergeCell ref="A2:A3"/>
    <mergeCell ref="A4:A39"/>
    <mergeCell ref="N32:N35"/>
    <mergeCell ref="N29:N31"/>
    <mergeCell ref="B15:B20"/>
    <mergeCell ref="D36:D39"/>
    <mergeCell ref="D32:D35"/>
    <mergeCell ref="C15:C20"/>
    <mergeCell ref="C29:C31"/>
    <mergeCell ref="B21:B28"/>
    <mergeCell ref="B32:B35"/>
    <mergeCell ref="C32:C35"/>
    <mergeCell ref="F36:F39"/>
    <mergeCell ref="B29:B31"/>
    <mergeCell ref="C21:C28"/>
    <mergeCell ref="T1:T3"/>
    <mergeCell ref="U1:U3"/>
    <mergeCell ref="U5:U8"/>
    <mergeCell ref="O5:O8"/>
    <mergeCell ref="R5:R8"/>
    <mergeCell ref="U10:U14"/>
    <mergeCell ref="L21:L25"/>
    <mergeCell ref="M1:M3"/>
    <mergeCell ref="S1:S3"/>
    <mergeCell ref="Q1:Q3"/>
    <mergeCell ref="O1:O3"/>
    <mergeCell ref="Q10:Q14"/>
    <mergeCell ref="U15:U20"/>
    <mergeCell ref="T5:T8"/>
    <mergeCell ref="T10:T14"/>
    <mergeCell ref="T15:T20"/>
    <mergeCell ref="S10:S14"/>
    <mergeCell ref="S5:S8"/>
    <mergeCell ref="T21:T28"/>
    <mergeCell ref="M21:M25"/>
    <mergeCell ref="S15:S20"/>
    <mergeCell ref="R15:R20"/>
    <mergeCell ref="O21:O28"/>
    <mergeCell ref="S21:S28"/>
  </mergeCells>
  <phoneticPr fontId="10" type="noConversion"/>
  <conditionalFormatting sqref="H13:L13 H19:H978 I9:I978 H9:H17 N4:S978 T1:AH978 N1:S1 J9:M21 J26:M978 A1:D8 F1:M8 E1:E2 E4:E8 A9:G978">
    <cfRule type="cellIs" dxfId="28"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enableFormatConditionsCalculation="0">
    <tabColor indexed="17"/>
  </sheetPr>
  <dimension ref="A1:V46"/>
  <sheetViews>
    <sheetView topLeftCell="D1" zoomScale="75" zoomScaleNormal="80" zoomScalePageLayoutView="80" workbookViewId="0">
      <selection activeCell="E6" sqref="E6"/>
    </sheetView>
  </sheetViews>
  <sheetFormatPr baseColWidth="10" defaultColWidth="8.33203125" defaultRowHeight="12"/>
  <cols>
    <col min="1" max="1" width="9.83203125" bestFit="1" customWidth="1"/>
    <col min="2" max="2" width="36.6640625" customWidth="1"/>
    <col min="3" max="3" width="16.1640625" bestFit="1" customWidth="1"/>
    <col min="4" max="4" width="9.83203125" style="18" bestFit="1" customWidth="1"/>
    <col min="5" max="5" width="17.5" style="18" customWidth="1"/>
    <col min="6" max="6" width="49.5" bestFit="1" customWidth="1"/>
    <col min="7" max="7" width="19.6640625" customWidth="1"/>
    <col min="8" max="8" width="30.1640625" customWidth="1"/>
    <col min="9" max="9" width="7.33203125" bestFit="1" customWidth="1"/>
    <col min="10" max="10" width="14.6640625" customWidth="1"/>
    <col min="11" max="11" width="12.5" customWidth="1"/>
    <col min="12" max="12" width="31.6640625" bestFit="1" customWidth="1"/>
    <col min="13" max="13" width="26.83203125" bestFit="1" customWidth="1"/>
    <col min="14" max="19" width="26.83203125" customWidth="1"/>
    <col min="20" max="20" width="16.6640625" customWidth="1"/>
    <col min="21" max="21" width="16.83203125" customWidth="1"/>
  </cols>
  <sheetData>
    <row r="1" spans="1:22" s="17" customFormat="1" ht="18.75" customHeight="1">
      <c r="A1" s="424" t="s">
        <v>360</v>
      </c>
      <c r="B1" s="424"/>
      <c r="C1" s="424"/>
      <c r="D1" s="424"/>
      <c r="E1" s="424"/>
      <c r="F1" s="424"/>
      <c r="G1" s="424" t="s">
        <v>361</v>
      </c>
      <c r="H1" s="412" t="s">
        <v>362</v>
      </c>
      <c r="I1" s="425"/>
      <c r="J1" s="153"/>
      <c r="K1" s="153"/>
      <c r="L1" s="424" t="s">
        <v>309</v>
      </c>
      <c r="M1" s="424" t="s">
        <v>310</v>
      </c>
      <c r="N1" s="420" t="s">
        <v>347</v>
      </c>
      <c r="O1" s="420" t="s">
        <v>346</v>
      </c>
      <c r="P1" s="420" t="s">
        <v>345</v>
      </c>
      <c r="Q1" s="420" t="s">
        <v>350</v>
      </c>
      <c r="R1" s="420" t="s">
        <v>344</v>
      </c>
      <c r="S1" s="420" t="s">
        <v>343</v>
      </c>
      <c r="T1" s="418" t="s">
        <v>348</v>
      </c>
      <c r="U1" s="418" t="s">
        <v>349</v>
      </c>
      <c r="V1" s="16"/>
    </row>
    <row r="2" spans="1:22" s="17" customFormat="1" ht="18.75" customHeight="1">
      <c r="A2" s="416" t="s">
        <v>311</v>
      </c>
      <c r="B2" s="416" t="s">
        <v>796</v>
      </c>
      <c r="C2" s="416" t="s">
        <v>797</v>
      </c>
      <c r="D2" s="416" t="s">
        <v>798</v>
      </c>
      <c r="E2" s="420" t="s">
        <v>334</v>
      </c>
      <c r="F2" s="416" t="s">
        <v>799</v>
      </c>
      <c r="G2" s="416"/>
      <c r="H2" s="412" t="s">
        <v>800</v>
      </c>
      <c r="I2" s="413"/>
      <c r="J2" s="412" t="s">
        <v>298</v>
      </c>
      <c r="K2" s="413"/>
      <c r="L2" s="416"/>
      <c r="M2" s="416"/>
      <c r="N2" s="421"/>
      <c r="O2" s="421"/>
      <c r="P2" s="421"/>
      <c r="Q2" s="421"/>
      <c r="R2" s="421"/>
      <c r="S2" s="421"/>
      <c r="T2" s="416"/>
      <c r="U2" s="416"/>
      <c r="V2" s="16"/>
    </row>
    <row r="3" spans="1:22" s="17" customFormat="1" ht="55" thickBot="1">
      <c r="A3" s="417"/>
      <c r="B3" s="417"/>
      <c r="C3" s="417"/>
      <c r="D3" s="417"/>
      <c r="E3" s="415"/>
      <c r="F3" s="417"/>
      <c r="G3" s="419"/>
      <c r="H3" s="154" t="s">
        <v>408</v>
      </c>
      <c r="I3" s="154" t="s">
        <v>409</v>
      </c>
      <c r="J3" s="155" t="s">
        <v>408</v>
      </c>
      <c r="K3" s="154" t="s">
        <v>409</v>
      </c>
      <c r="L3" s="419"/>
      <c r="M3" s="419"/>
      <c r="N3" s="415"/>
      <c r="O3" s="415"/>
      <c r="P3" s="415"/>
      <c r="Q3" s="415"/>
      <c r="R3" s="415"/>
      <c r="S3" s="415"/>
      <c r="T3" s="419"/>
      <c r="U3" s="419"/>
      <c r="V3" s="16"/>
    </row>
    <row r="4" spans="1:22" ht="15.75" thickTop="1">
      <c r="A4" s="435" t="str">
        <f>CONCATENATE(Summary!A49,CHAR(10),Summary!A50)</f>
        <v>B. Model Audit Support
1. Overall end-to-end lifecycle management/model governance (elements can be in different 'review' states)</v>
      </c>
      <c r="B4" s="453" t="str">
        <f>Summary!B51</f>
        <v>Support of review cycles and approvals</v>
      </c>
      <c r="C4" s="453" t="str">
        <f>Summary!A51</f>
        <v>1.1 a)</v>
      </c>
      <c r="D4" s="23"/>
      <c r="E4" s="23"/>
      <c r="F4" s="249" t="s">
        <v>437</v>
      </c>
      <c r="G4" s="426" t="s">
        <v>382</v>
      </c>
      <c r="H4" s="25"/>
      <c r="I4" s="23">
        <v>0</v>
      </c>
      <c r="J4" s="23"/>
      <c r="K4" s="23">
        <v>0</v>
      </c>
      <c r="L4" s="180">
        <f>IF(F4="", "", IF(OR(I4="", I4="?", K4="?"), "?", I4+K4))</f>
        <v>0</v>
      </c>
      <c r="M4" s="26"/>
      <c r="N4" s="460">
        <f>SUMIF(E4:E17,"1.0M1",L4:L17)</f>
        <v>0</v>
      </c>
      <c r="O4" s="460">
        <f>SUMIF(E4:E17,"1.0M2",L4:L17)</f>
        <v>0</v>
      </c>
      <c r="P4" s="460">
        <f>SUMIF(E4:E17,"1.0M3",L4:L17)</f>
        <v>0</v>
      </c>
      <c r="Q4" s="460">
        <f>SUMIF(E4:E17,"1.0",L4:L17)</f>
        <v>4</v>
      </c>
      <c r="R4" s="460">
        <f>SUMIF(D4:D17,"&lt;=3",L4:L17)</f>
        <v>0</v>
      </c>
      <c r="S4" s="460">
        <f>SUMIF(D4:D17,"&gt;=4",L4:L17)</f>
        <v>4</v>
      </c>
      <c r="T4" s="460">
        <f>SUMIF(D4:D17,"&lt;=5",L4:L17)</f>
        <v>4</v>
      </c>
      <c r="U4" s="460">
        <f>SUM(L4:L17)</f>
        <v>11</v>
      </c>
    </row>
    <row r="5" spans="1:22" ht="41.25" customHeight="1">
      <c r="A5" s="436"/>
      <c r="B5" s="448"/>
      <c r="C5" s="448"/>
      <c r="D5" s="27"/>
      <c r="E5" s="27"/>
      <c r="F5" s="10" t="s">
        <v>441</v>
      </c>
      <c r="G5" s="428"/>
      <c r="I5" s="27">
        <v>0</v>
      </c>
      <c r="J5" s="27"/>
      <c r="K5" s="27">
        <v>0</v>
      </c>
      <c r="L5" s="179">
        <f>IF(F5="", "", IF(OR(I5="", I5="?", K5="?"), "?", I5+K5))</f>
        <v>0</v>
      </c>
      <c r="M5" s="21"/>
      <c r="N5" s="451"/>
      <c r="O5" s="451"/>
      <c r="P5" s="451"/>
      <c r="Q5" s="451"/>
      <c r="R5" s="451"/>
      <c r="S5" s="451"/>
      <c r="T5" s="451"/>
      <c r="U5" s="451"/>
    </row>
    <row r="6" spans="1:22" ht="30" customHeight="1">
      <c r="A6" s="436"/>
      <c r="B6" s="448"/>
      <c r="C6" s="448"/>
      <c r="D6" s="28">
        <v>4</v>
      </c>
      <c r="E6" s="28" t="s">
        <v>238</v>
      </c>
      <c r="F6" s="10" t="s">
        <v>444</v>
      </c>
      <c r="G6" s="428"/>
      <c r="H6" s="499" t="s">
        <v>442</v>
      </c>
      <c r="I6" s="428">
        <v>3</v>
      </c>
      <c r="J6" s="428"/>
      <c r="K6" s="428">
        <v>1</v>
      </c>
      <c r="L6" s="510">
        <f>IF(F6="", "", IF(OR(I6="", I6="?", K6="?"), "?", I6+K6))</f>
        <v>4</v>
      </c>
      <c r="M6" s="524" t="s">
        <v>277</v>
      </c>
      <c r="N6" s="451"/>
      <c r="O6" s="451"/>
      <c r="P6" s="451"/>
      <c r="Q6" s="451"/>
      <c r="R6" s="451"/>
      <c r="S6" s="451"/>
      <c r="T6" s="451"/>
      <c r="U6" s="451"/>
    </row>
    <row r="7" spans="1:22" ht="36.75" customHeight="1">
      <c r="A7" s="436"/>
      <c r="B7" s="448"/>
      <c r="C7" s="448"/>
      <c r="D7" s="28">
        <v>4</v>
      </c>
      <c r="E7" s="28" t="s">
        <v>238</v>
      </c>
      <c r="F7" s="10" t="s">
        <v>445</v>
      </c>
      <c r="G7" s="428"/>
      <c r="H7" s="499"/>
      <c r="I7" s="428"/>
      <c r="J7" s="428"/>
      <c r="K7" s="428"/>
      <c r="L7" s="510"/>
      <c r="M7" s="525"/>
      <c r="N7" s="451"/>
      <c r="O7" s="451"/>
      <c r="P7" s="451"/>
      <c r="Q7" s="451"/>
      <c r="R7" s="451"/>
      <c r="S7" s="451"/>
      <c r="T7" s="451"/>
      <c r="U7" s="451"/>
    </row>
    <row r="8" spans="1:22" ht="36.75" customHeight="1">
      <c r="A8" s="436"/>
      <c r="B8" s="448"/>
      <c r="C8" s="448"/>
      <c r="D8" s="28">
        <v>4</v>
      </c>
      <c r="E8" s="28" t="s">
        <v>238</v>
      </c>
      <c r="F8" s="10" t="s">
        <v>446</v>
      </c>
      <c r="G8" s="428"/>
      <c r="H8" s="499"/>
      <c r="I8" s="428"/>
      <c r="J8" s="428"/>
      <c r="K8" s="428"/>
      <c r="L8" s="510"/>
      <c r="M8" s="525"/>
      <c r="N8" s="451"/>
      <c r="O8" s="451"/>
      <c r="P8" s="451"/>
      <c r="Q8" s="451"/>
      <c r="R8" s="451"/>
      <c r="S8" s="451"/>
      <c r="T8" s="451"/>
      <c r="U8" s="451"/>
    </row>
    <row r="9" spans="1:22" ht="62.25" customHeight="1">
      <c r="A9" s="436"/>
      <c r="B9" s="448"/>
      <c r="C9" s="448"/>
      <c r="D9" s="28">
        <v>4</v>
      </c>
      <c r="E9" s="28" t="s">
        <v>238</v>
      </c>
      <c r="F9" s="10" t="s">
        <v>415</v>
      </c>
      <c r="G9" s="428"/>
      <c r="H9" s="499"/>
      <c r="I9" s="428"/>
      <c r="J9" s="428"/>
      <c r="K9" s="428"/>
      <c r="L9" s="510"/>
      <c r="M9" s="525"/>
      <c r="N9" s="451"/>
      <c r="O9" s="451"/>
      <c r="P9" s="451"/>
      <c r="Q9" s="451"/>
      <c r="R9" s="451"/>
      <c r="S9" s="451"/>
      <c r="T9" s="451"/>
      <c r="U9" s="451"/>
    </row>
    <row r="10" spans="1:22" ht="40.5" customHeight="1">
      <c r="A10" s="436"/>
      <c r="B10" s="448"/>
      <c r="C10" s="448"/>
      <c r="D10" s="28">
        <v>4</v>
      </c>
      <c r="E10" s="28" t="s">
        <v>238</v>
      </c>
      <c r="F10" s="10" t="s">
        <v>375</v>
      </c>
      <c r="G10" s="428"/>
      <c r="H10" s="499"/>
      <c r="I10" s="428"/>
      <c r="J10" s="428"/>
      <c r="K10" s="428"/>
      <c r="L10" s="510"/>
      <c r="M10" s="525"/>
      <c r="N10" s="451"/>
      <c r="O10" s="451"/>
      <c r="P10" s="451"/>
      <c r="Q10" s="451"/>
      <c r="R10" s="451"/>
      <c r="S10" s="451"/>
      <c r="T10" s="451"/>
      <c r="U10" s="451"/>
    </row>
    <row r="11" spans="1:22" ht="46.5" customHeight="1">
      <c r="A11" s="436"/>
      <c r="B11" s="448"/>
      <c r="C11" s="448"/>
      <c r="D11" s="28">
        <v>4</v>
      </c>
      <c r="E11" s="28" t="s">
        <v>238</v>
      </c>
      <c r="F11" s="10" t="s">
        <v>378</v>
      </c>
      <c r="G11" s="428"/>
      <c r="H11" s="499"/>
      <c r="I11" s="428"/>
      <c r="J11" s="428"/>
      <c r="K11" s="428"/>
      <c r="L11" s="510"/>
      <c r="M11" s="525"/>
      <c r="N11" s="451"/>
      <c r="O11" s="451"/>
      <c r="P11" s="451"/>
      <c r="Q11" s="451"/>
      <c r="R11" s="451"/>
      <c r="S11" s="451"/>
      <c r="T11" s="451"/>
      <c r="U11" s="451"/>
    </row>
    <row r="12" spans="1:22" ht="44.25" customHeight="1">
      <c r="A12" s="436"/>
      <c r="B12" s="448"/>
      <c r="C12" s="448"/>
      <c r="D12" s="363" t="s">
        <v>339</v>
      </c>
      <c r="E12" s="28"/>
      <c r="F12" s="10" t="s">
        <v>416</v>
      </c>
      <c r="G12" s="428"/>
      <c r="H12" s="194" t="s">
        <v>370</v>
      </c>
      <c r="I12" s="27">
        <v>2</v>
      </c>
      <c r="J12" s="27"/>
      <c r="K12" s="27">
        <v>0</v>
      </c>
      <c r="L12" s="179">
        <f>IF(F13="", "", IF(OR(I12="", I12="?", K12="?"), "?", I12+K12))</f>
        <v>2</v>
      </c>
      <c r="M12" s="21"/>
      <c r="N12" s="451"/>
      <c r="O12" s="451"/>
      <c r="P12" s="451"/>
      <c r="Q12" s="451"/>
      <c r="R12" s="451"/>
      <c r="S12" s="451"/>
      <c r="T12" s="451"/>
      <c r="U12" s="451"/>
    </row>
    <row r="13" spans="1:22" ht="44.25" customHeight="1">
      <c r="A13" s="436"/>
      <c r="B13" s="448"/>
      <c r="C13" s="448"/>
      <c r="D13" s="363" t="s">
        <v>111</v>
      </c>
      <c r="E13" s="28"/>
      <c r="F13" s="10" t="s">
        <v>431</v>
      </c>
      <c r="G13" s="428"/>
      <c r="H13" s="194" t="s">
        <v>370</v>
      </c>
      <c r="I13" s="27">
        <v>1</v>
      </c>
      <c r="J13" s="27"/>
      <c r="K13" s="27">
        <v>1</v>
      </c>
      <c r="L13" s="179">
        <f>IF(F14="", "", IF(OR(I13="", I13="?", K13="?"), "?", I13+K13))</f>
        <v>2</v>
      </c>
      <c r="M13" s="21"/>
      <c r="N13" s="451"/>
      <c r="O13" s="451"/>
      <c r="P13" s="451"/>
      <c r="Q13" s="451"/>
      <c r="R13" s="451"/>
      <c r="S13" s="451"/>
      <c r="T13" s="451"/>
      <c r="U13" s="451"/>
    </row>
    <row r="14" spans="1:22" ht="58.5" customHeight="1">
      <c r="A14" s="436"/>
      <c r="B14" s="448"/>
      <c r="C14" s="448"/>
      <c r="D14" s="363" t="s">
        <v>111</v>
      </c>
      <c r="E14" s="28"/>
      <c r="F14" s="10" t="s">
        <v>432</v>
      </c>
      <c r="G14" s="428"/>
      <c r="H14" s="194" t="s">
        <v>434</v>
      </c>
      <c r="I14" s="27">
        <v>1</v>
      </c>
      <c r="J14" s="27"/>
      <c r="K14" s="27">
        <v>0</v>
      </c>
      <c r="L14" s="179">
        <f>IF(F14="", "", IF(OR(I14="", I14="?", K14="?"), "?", I14+K14))</f>
        <v>1</v>
      </c>
      <c r="M14" s="21"/>
      <c r="N14" s="451"/>
      <c r="O14" s="451"/>
      <c r="P14" s="451"/>
      <c r="Q14" s="451"/>
      <c r="R14" s="451"/>
      <c r="S14" s="451"/>
      <c r="T14" s="451"/>
      <c r="U14" s="451"/>
    </row>
    <row r="15" spans="1:22" ht="24">
      <c r="A15" s="436"/>
      <c r="B15" s="448"/>
      <c r="C15" s="448"/>
      <c r="D15" s="363" t="s">
        <v>111</v>
      </c>
      <c r="E15" s="28"/>
      <c r="F15" s="10" t="s">
        <v>433</v>
      </c>
      <c r="G15" s="428"/>
      <c r="H15" s="194" t="s">
        <v>435</v>
      </c>
      <c r="I15" s="27">
        <v>1</v>
      </c>
      <c r="J15" s="27"/>
      <c r="K15" s="27">
        <v>0</v>
      </c>
      <c r="L15" s="179">
        <f>IF(F15="", "", IF(OR(I15="", I15="?", K15="?"), "?", I15+K15))</f>
        <v>1</v>
      </c>
      <c r="M15" s="21"/>
      <c r="N15" s="451"/>
      <c r="O15" s="451"/>
      <c r="P15" s="451"/>
      <c r="Q15" s="451"/>
      <c r="R15" s="451"/>
      <c r="S15" s="451"/>
      <c r="T15" s="451"/>
      <c r="U15" s="451"/>
    </row>
    <row r="16" spans="1:22" ht="29.25" customHeight="1">
      <c r="A16" s="436"/>
      <c r="B16" s="448"/>
      <c r="C16" s="448"/>
      <c r="D16" s="334" t="s">
        <v>339</v>
      </c>
      <c r="E16" s="27"/>
      <c r="F16" s="10" t="s">
        <v>436</v>
      </c>
      <c r="G16" s="428"/>
      <c r="H16" s="130" t="s">
        <v>370</v>
      </c>
      <c r="I16" s="28">
        <v>1</v>
      </c>
      <c r="J16" s="20"/>
      <c r="K16" s="28">
        <v>0</v>
      </c>
      <c r="L16" s="163">
        <f>IF(F16="", "", IF(OR(I16="", I16="?", K16="?"), "?", I16+K16))</f>
        <v>1</v>
      </c>
      <c r="M16" s="20"/>
      <c r="N16" s="451"/>
      <c r="O16" s="451"/>
      <c r="P16" s="451"/>
      <c r="Q16" s="451"/>
      <c r="R16" s="451"/>
      <c r="S16" s="451"/>
      <c r="T16" s="451"/>
      <c r="U16" s="451"/>
    </row>
    <row r="17" spans="1:21" ht="13" thickBot="1">
      <c r="A17" s="436"/>
      <c r="B17" s="454"/>
      <c r="C17" s="454"/>
      <c r="D17" s="29"/>
      <c r="E17" s="29"/>
      <c r="F17" s="225"/>
      <c r="G17" s="429"/>
      <c r="H17" s="31"/>
      <c r="I17" s="31"/>
      <c r="J17" s="31"/>
      <c r="K17" s="31"/>
      <c r="L17" s="164" t="str">
        <f>IF(F17="", "", IF(OR(I17="", I17="?", K17="?"), "?", I17+K17))</f>
        <v/>
      </c>
      <c r="M17" s="31"/>
      <c r="N17" s="452"/>
      <c r="O17" s="452"/>
      <c r="P17" s="452"/>
      <c r="Q17" s="452"/>
      <c r="R17" s="452"/>
      <c r="S17" s="452"/>
      <c r="T17" s="452"/>
      <c r="U17" s="452"/>
    </row>
    <row r="18" spans="1:21" ht="42" customHeight="1">
      <c r="A18" s="436"/>
      <c r="B18" s="458" t="str">
        <f>Summary!B52</f>
        <v>Ability to record who has done review/given approval</v>
      </c>
      <c r="C18" s="458" t="str">
        <f>Summary!A52</f>
        <v>1.1 b)</v>
      </c>
      <c r="D18" s="363" t="s">
        <v>111</v>
      </c>
      <c r="E18" s="28"/>
      <c r="F18" s="10" t="s">
        <v>131</v>
      </c>
      <c r="G18" s="459" t="s">
        <v>382</v>
      </c>
      <c r="H18" s="34" t="s">
        <v>372</v>
      </c>
      <c r="I18" s="32">
        <v>0</v>
      </c>
      <c r="J18" s="34"/>
      <c r="K18" s="32">
        <v>0</v>
      </c>
      <c r="L18" s="162">
        <f>IF(F19="", "", IF(OR(I18="", I18="?", K18="?"), "?", I18+K18))</f>
        <v>0</v>
      </c>
      <c r="M18" s="34"/>
      <c r="N18" s="450">
        <f>SUMIF(E19:E21,"1.0M1",L18:L21)</f>
        <v>0</v>
      </c>
      <c r="O18" s="450">
        <f>SUMIF(E19:E21,"1.0M2",L18:L21)</f>
        <v>0</v>
      </c>
      <c r="P18" s="450">
        <f>SUMIF(E19:E21,"1.0M3",L18:L21)</f>
        <v>0</v>
      </c>
      <c r="Q18" s="450">
        <f>SUMIF(E19:E21,"1.0",L18:L21)</f>
        <v>0</v>
      </c>
      <c r="R18" s="450">
        <f>SUMIF(D19:D21,"&lt;=3",L18:L21)</f>
        <v>0</v>
      </c>
      <c r="S18" s="450">
        <f>SUMIF(D19:D21,"&gt;=4",L18:L21)</f>
        <v>0</v>
      </c>
      <c r="T18" s="450">
        <f>SUMIF(D19:D21,"&lt;=5",L18:L21)</f>
        <v>0</v>
      </c>
      <c r="U18" s="450">
        <f>SUM(L18:L21)</f>
        <v>0</v>
      </c>
    </row>
    <row r="19" spans="1:21" ht="68.25" customHeight="1">
      <c r="A19" s="436"/>
      <c r="B19" s="448"/>
      <c r="C19" s="448"/>
      <c r="D19" s="334" t="s">
        <v>111</v>
      </c>
      <c r="E19" s="27"/>
      <c r="F19" s="6" t="s">
        <v>376</v>
      </c>
      <c r="G19" s="427"/>
      <c r="H19" s="530" t="s">
        <v>443</v>
      </c>
      <c r="I19" s="428">
        <v>0</v>
      </c>
      <c r="J19" s="430"/>
      <c r="K19" s="428">
        <v>0</v>
      </c>
      <c r="L19" s="445">
        <f>IF(F20="", "", IF(OR(I19="", I19="?", K19="?"), "?", I19+K19))</f>
        <v>0</v>
      </c>
      <c r="M19" s="20"/>
      <c r="N19" s="451"/>
      <c r="O19" s="451"/>
      <c r="P19" s="451"/>
      <c r="Q19" s="451"/>
      <c r="R19" s="451"/>
      <c r="S19" s="451"/>
      <c r="T19" s="451"/>
      <c r="U19" s="451"/>
    </row>
    <row r="20" spans="1:21" ht="70.5" customHeight="1">
      <c r="A20" s="436"/>
      <c r="B20" s="448"/>
      <c r="C20" s="448"/>
      <c r="D20" s="334" t="s">
        <v>111</v>
      </c>
      <c r="E20" s="27"/>
      <c r="F20" s="6" t="s">
        <v>377</v>
      </c>
      <c r="G20" s="427"/>
      <c r="H20" s="530"/>
      <c r="I20" s="428"/>
      <c r="J20" s="430"/>
      <c r="K20" s="428"/>
      <c r="L20" s="445"/>
      <c r="M20" s="20"/>
      <c r="N20" s="451"/>
      <c r="O20" s="451"/>
      <c r="P20" s="451"/>
      <c r="Q20" s="451"/>
      <c r="R20" s="451"/>
      <c r="S20" s="451"/>
      <c r="T20" s="451"/>
      <c r="U20" s="451"/>
    </row>
    <row r="21" spans="1:21" ht="13" thickBot="1">
      <c r="A21" s="436"/>
      <c r="B21" s="454"/>
      <c r="C21" s="454"/>
      <c r="D21" s="29"/>
      <c r="E21" s="29"/>
      <c r="F21" s="224"/>
      <c r="G21" s="438"/>
      <c r="H21" s="31"/>
      <c r="I21" s="31"/>
      <c r="J21" s="31"/>
      <c r="K21" s="31"/>
      <c r="L21" s="164" t="str">
        <f>IF(F21="", "", IF(OR(I21="", I21="?", K21="?"), "?", I21+K21))</f>
        <v/>
      </c>
      <c r="M21" s="31"/>
      <c r="N21" s="452"/>
      <c r="O21" s="452"/>
      <c r="P21" s="452"/>
      <c r="Q21" s="452"/>
      <c r="R21" s="452"/>
      <c r="S21" s="452"/>
      <c r="T21" s="452"/>
      <c r="U21" s="452"/>
    </row>
    <row r="22" spans="1:21" ht="68.25" customHeight="1">
      <c r="A22" s="436"/>
      <c r="B22" s="458" t="str">
        <f>Summary!B53</f>
        <v>Ability to specify who needs review/approve and can see related model elements</v>
      </c>
      <c r="C22" s="458" t="str">
        <f>Summary!A53</f>
        <v>1.1 c)</v>
      </c>
      <c r="D22" s="335" t="s">
        <v>111</v>
      </c>
      <c r="E22" s="32"/>
      <c r="F22" s="244" t="s">
        <v>130</v>
      </c>
      <c r="G22" s="432" t="s">
        <v>382</v>
      </c>
      <c r="H22" s="504" t="s">
        <v>443</v>
      </c>
      <c r="I22" s="432">
        <v>0</v>
      </c>
      <c r="J22" s="432"/>
      <c r="K22" s="432">
        <v>0</v>
      </c>
      <c r="L22" s="444">
        <f>IF(F22="", "", IF(OR(I22="", I22="?", K22="?"), "?", I22+K22))</f>
        <v>0</v>
      </c>
      <c r="M22" s="34"/>
      <c r="N22" s="450">
        <f>SUMIF(E22:E24,"1.0M1",L22:L24)</f>
        <v>0</v>
      </c>
      <c r="O22" s="450">
        <f>SUMIF(E22:E24,"1.0M2",L22:L24)</f>
        <v>0</v>
      </c>
      <c r="P22" s="450">
        <f>SUMIF(E22:E24,"1.0M3",L22:L24)</f>
        <v>0</v>
      </c>
      <c r="Q22" s="450">
        <f>SUMIF(E22:E24,"1.0",L22:L24)</f>
        <v>0</v>
      </c>
      <c r="R22" s="450">
        <f>SUMIF(D22:D24,"&lt;=3",L22:L24)</f>
        <v>0</v>
      </c>
      <c r="S22" s="450">
        <f>SUMIF(D22:D24,"&gt;=4",L22:L24)</f>
        <v>0</v>
      </c>
      <c r="T22" s="450">
        <f>SUMIF(D22:D24,"&lt;=5",L22:L24)</f>
        <v>0</v>
      </c>
      <c r="U22" s="450">
        <f>SUM(L22:L24)</f>
        <v>0</v>
      </c>
    </row>
    <row r="23" spans="1:21" ht="46.5" customHeight="1">
      <c r="A23" s="436"/>
      <c r="B23" s="448"/>
      <c r="C23" s="448"/>
      <c r="D23" s="334" t="s">
        <v>111</v>
      </c>
      <c r="E23" s="27"/>
      <c r="F23" s="258" t="s">
        <v>379</v>
      </c>
      <c r="G23" s="428"/>
      <c r="H23" s="499"/>
      <c r="I23" s="428"/>
      <c r="J23" s="428"/>
      <c r="K23" s="428"/>
      <c r="L23" s="445"/>
      <c r="M23" s="20"/>
      <c r="N23" s="451"/>
      <c r="O23" s="451"/>
      <c r="P23" s="451"/>
      <c r="Q23" s="451"/>
      <c r="R23" s="451"/>
      <c r="S23" s="451"/>
      <c r="T23" s="451"/>
      <c r="U23" s="451"/>
    </row>
    <row r="24" spans="1:21" ht="13" thickBot="1">
      <c r="A24" s="436"/>
      <c r="B24" s="449"/>
      <c r="C24" s="449"/>
      <c r="D24" s="29"/>
      <c r="E24" s="29"/>
      <c r="F24" s="225"/>
      <c r="G24" s="429"/>
      <c r="H24" s="31"/>
      <c r="I24" s="29"/>
      <c r="J24" s="31"/>
      <c r="K24" s="31"/>
      <c r="L24" s="164" t="str">
        <f>IF(F24="", "", IF(OR(I24="", I24="?", K24="?"), "?", I24+K24))</f>
        <v/>
      </c>
      <c r="M24" s="31"/>
      <c r="N24" s="452"/>
      <c r="O24" s="452"/>
      <c r="P24" s="452"/>
      <c r="Q24" s="452"/>
      <c r="R24" s="452"/>
      <c r="S24" s="452"/>
      <c r="T24" s="452"/>
      <c r="U24" s="452"/>
    </row>
    <row r="25" spans="1:21" ht="57" customHeight="1">
      <c r="A25" s="436"/>
      <c r="B25" s="458" t="str">
        <f>Summary!B54</f>
        <v>Support of definition of users and roles</v>
      </c>
      <c r="C25" s="458" t="str">
        <f>Summary!A54</f>
        <v>1.2 a)</v>
      </c>
      <c r="D25" s="335" t="s">
        <v>338</v>
      </c>
      <c r="E25" s="27"/>
      <c r="F25" s="250" t="s">
        <v>333</v>
      </c>
      <c r="G25" s="459" t="s">
        <v>382</v>
      </c>
      <c r="H25" s="528" t="s">
        <v>556</v>
      </c>
      <c r="I25" s="432">
        <v>6</v>
      </c>
      <c r="J25" s="502"/>
      <c r="K25" s="432">
        <v>0</v>
      </c>
      <c r="L25" s="444">
        <f>IF(F25="", "", IF(OR(I25="", I25="?", K25="?"), "?", I25+K25))</f>
        <v>6</v>
      </c>
      <c r="M25" s="34"/>
      <c r="N25" s="450">
        <f>SUMIF(E25:E27,"1.0M1",L25:L27)</f>
        <v>0</v>
      </c>
      <c r="O25" s="450">
        <f>SUMIF(E25:E27,"1.0M2",L25:L27)</f>
        <v>0</v>
      </c>
      <c r="P25" s="450">
        <f>SUMIF(E25:E27,"1.0M3",L25:L27)</f>
        <v>0</v>
      </c>
      <c r="Q25" s="450">
        <f>SUMIF(E25:E27,"1.0",L25:L27)</f>
        <v>0</v>
      </c>
      <c r="R25" s="450">
        <f>SUMIF(D25:D27,"&lt;=3",L25:L27)</f>
        <v>0</v>
      </c>
      <c r="S25" s="450">
        <f>SUMIF(D25:D27,"&gt;=4",L25:L27)</f>
        <v>0</v>
      </c>
      <c r="T25" s="450">
        <f>SUMIF(D25:D27,"&lt;=5",L25:L27)</f>
        <v>0</v>
      </c>
      <c r="U25" s="450">
        <f>SUM(L25:L27)</f>
        <v>6</v>
      </c>
    </row>
    <row r="26" spans="1:21" ht="81.75" customHeight="1">
      <c r="A26" s="436"/>
      <c r="B26" s="448"/>
      <c r="C26" s="448"/>
      <c r="D26" s="334" t="s">
        <v>338</v>
      </c>
      <c r="E26" s="27"/>
      <c r="F26" s="250" t="s">
        <v>629</v>
      </c>
      <c r="G26" s="428"/>
      <c r="H26" s="529"/>
      <c r="I26" s="428"/>
      <c r="J26" s="430"/>
      <c r="K26" s="428"/>
      <c r="L26" s="445"/>
      <c r="M26" s="20"/>
      <c r="N26" s="451"/>
      <c r="O26" s="451"/>
      <c r="P26" s="451"/>
      <c r="Q26" s="451"/>
      <c r="R26" s="451"/>
      <c r="S26" s="451"/>
      <c r="T26" s="451"/>
      <c r="U26" s="451"/>
    </row>
    <row r="27" spans="1:21" ht="13" thickBot="1">
      <c r="A27" s="436"/>
      <c r="B27" s="449"/>
      <c r="C27" s="449"/>
      <c r="D27" s="29"/>
      <c r="E27" s="29"/>
      <c r="F27" s="224"/>
      <c r="G27" s="429"/>
      <c r="H27" s="31"/>
      <c r="I27" s="29"/>
      <c r="J27" s="31"/>
      <c r="K27" s="29"/>
      <c r="L27" s="164" t="str">
        <f t="shared" ref="L27:L46" si="0">IF(F27="", "", IF(OR(I27="", I27="?", K27="?"), "?", I27+K27))</f>
        <v/>
      </c>
      <c r="M27" s="31"/>
      <c r="N27" s="452"/>
      <c r="O27" s="452"/>
      <c r="P27" s="452"/>
      <c r="Q27" s="452"/>
      <c r="R27" s="452"/>
      <c r="S27" s="452"/>
      <c r="T27" s="452"/>
      <c r="U27" s="452"/>
    </row>
    <row r="28" spans="1:21" ht="128.25" customHeight="1">
      <c r="A28" s="436"/>
      <c r="B28" s="448" t="str">
        <f>Summary!B55</f>
        <v>Support for different external authentication and user management systems</v>
      </c>
      <c r="C28" s="448" t="str">
        <f>Summary!A55</f>
        <v>1.2 b)</v>
      </c>
      <c r="D28" s="334" t="s">
        <v>338</v>
      </c>
      <c r="E28" s="27"/>
      <c r="F28" s="265" t="s">
        <v>386</v>
      </c>
      <c r="G28" s="427" t="s">
        <v>381</v>
      </c>
      <c r="H28" s="265" t="s">
        <v>560</v>
      </c>
      <c r="I28" s="18">
        <v>0</v>
      </c>
      <c r="J28" s="20"/>
      <c r="K28" s="18">
        <v>0</v>
      </c>
      <c r="L28" s="162">
        <f t="shared" si="0"/>
        <v>0</v>
      </c>
      <c r="M28" s="20"/>
      <c r="N28" s="451">
        <f>SUMIF(E28:E30,"1.0M1",L28:L30)</f>
        <v>0</v>
      </c>
      <c r="O28" s="451">
        <f>SUMIF(E28:E30,"1.0M2",L28:L30)</f>
        <v>0</v>
      </c>
      <c r="P28" s="451">
        <f>SUMIF(E28:E30,"1.0M3",L28:L30)</f>
        <v>0</v>
      </c>
      <c r="Q28" s="451">
        <f>SUMIF(E28:E30,"1.0",L28:L30)</f>
        <v>0</v>
      </c>
      <c r="R28" s="451">
        <f>SUMIF(D28:D30,"&lt;=3",L28:L30)</f>
        <v>0</v>
      </c>
      <c r="S28" s="451">
        <f>SUMIF(D28:D30,"&gt;=4",L28:L30)</f>
        <v>0</v>
      </c>
      <c r="T28" s="451">
        <f>SUMIF(D28:D30,"&lt;=5",L28:L30)</f>
        <v>0</v>
      </c>
      <c r="U28" s="451">
        <f>SUM(L28:L30)</f>
        <v>0</v>
      </c>
    </row>
    <row r="29" spans="1:21" ht="66.75" customHeight="1">
      <c r="A29" s="436"/>
      <c r="B29" s="448"/>
      <c r="C29" s="448"/>
      <c r="D29" s="334" t="s">
        <v>338</v>
      </c>
      <c r="E29" s="27"/>
      <c r="F29" s="266" t="s">
        <v>555</v>
      </c>
      <c r="G29" s="427"/>
      <c r="H29" s="60" t="s">
        <v>559</v>
      </c>
      <c r="I29" s="27">
        <v>0</v>
      </c>
      <c r="J29" s="20"/>
      <c r="K29" s="27">
        <v>0</v>
      </c>
      <c r="L29" s="163">
        <f t="shared" si="0"/>
        <v>0</v>
      </c>
      <c r="M29" s="20"/>
      <c r="N29" s="451"/>
      <c r="O29" s="451"/>
      <c r="P29" s="451"/>
      <c r="Q29" s="451"/>
      <c r="R29" s="451"/>
      <c r="S29" s="451"/>
      <c r="T29" s="451"/>
      <c r="U29" s="451"/>
    </row>
    <row r="30" spans="1:21" ht="13" thickBot="1">
      <c r="A30" s="437"/>
      <c r="B30" s="449"/>
      <c r="C30" s="449"/>
      <c r="D30" s="29"/>
      <c r="E30" s="29"/>
      <c r="F30" s="236"/>
      <c r="G30" s="429"/>
      <c r="H30" s="31"/>
      <c r="I30" s="29"/>
      <c r="J30" s="31"/>
      <c r="K30" s="29"/>
      <c r="L30" s="164" t="str">
        <f t="shared" si="0"/>
        <v/>
      </c>
      <c r="M30" s="31"/>
      <c r="N30" s="452"/>
      <c r="O30" s="452"/>
      <c r="P30" s="452"/>
      <c r="Q30" s="452"/>
      <c r="R30" s="452"/>
      <c r="S30" s="452"/>
      <c r="T30" s="452"/>
      <c r="U30" s="452"/>
    </row>
    <row r="31" spans="1:21" ht="47.25" customHeight="1">
      <c r="A31" s="526" t="str">
        <f>CONCATENATE(Summary!A49,CHAR(10),Summary!A56)</f>
        <v>B. Model Audit Support
2. Quality checks for models</v>
      </c>
      <c r="B31" s="458" t="str">
        <f>Summary!B57</f>
        <v xml:space="preserve">Support for doing and recording quality checks during model life cycle </v>
      </c>
      <c r="C31" s="458" t="str">
        <f>Summary!A57</f>
        <v>2.1</v>
      </c>
      <c r="D31" s="32"/>
      <c r="E31" s="27"/>
      <c r="F31" s="248" t="s">
        <v>526</v>
      </c>
      <c r="G31" s="522" t="s">
        <v>423</v>
      </c>
      <c r="H31" s="34"/>
      <c r="I31" s="32">
        <v>0</v>
      </c>
      <c r="J31" s="34"/>
      <c r="K31" s="32">
        <v>0</v>
      </c>
      <c r="L31" s="162">
        <f t="shared" si="0"/>
        <v>0</v>
      </c>
      <c r="M31" s="34"/>
      <c r="N31" s="450">
        <f>SUMIF(E31:E32,"1.0M1",L31:L32)</f>
        <v>0</v>
      </c>
      <c r="O31" s="450">
        <f>SUMIF(E31:E32,"1.0M2",L31:L32)</f>
        <v>0</v>
      </c>
      <c r="P31" s="450">
        <f>SUMIF(E31:E32,"1.0M3",L31:L32)</f>
        <v>0</v>
      </c>
      <c r="Q31" s="450">
        <f>SUMIF(E31:E32,"1.0",L31:L32)</f>
        <v>0</v>
      </c>
      <c r="R31" s="450">
        <f>SUMIF(D31:D32,"&lt;=3",L31:L32)</f>
        <v>0</v>
      </c>
      <c r="S31" s="450">
        <f>SUMIF(D31:D32,"&gt;=4",L31:L32)</f>
        <v>0</v>
      </c>
      <c r="T31" s="450">
        <f>SUMIF(D31:D32,"&lt;=5",L31:L32)</f>
        <v>0</v>
      </c>
      <c r="U31" s="450">
        <f>SUM(L31:L32)</f>
        <v>0</v>
      </c>
    </row>
    <row r="32" spans="1:21" ht="13" thickBot="1">
      <c r="A32" s="436"/>
      <c r="B32" s="449"/>
      <c r="C32" s="449"/>
      <c r="D32" s="29"/>
      <c r="E32" s="29"/>
      <c r="F32" s="259"/>
      <c r="G32" s="429"/>
      <c r="H32" s="31"/>
      <c r="I32" s="29"/>
      <c r="J32" s="31"/>
      <c r="K32" s="29"/>
      <c r="L32" s="164" t="str">
        <f t="shared" si="0"/>
        <v/>
      </c>
      <c r="M32" s="31"/>
      <c r="N32" s="452"/>
      <c r="O32" s="452"/>
      <c r="P32" s="452"/>
      <c r="Q32" s="452"/>
      <c r="R32" s="452"/>
      <c r="S32" s="452"/>
      <c r="T32" s="452"/>
      <c r="U32" s="452"/>
    </row>
    <row r="33" spans="1:21" ht="186.75" customHeight="1">
      <c r="A33" s="436"/>
      <c r="B33" s="458" t="str">
        <f>Summary!B58</f>
        <v>Review of specific model fragments and freezing of those model fragments when done</v>
      </c>
      <c r="C33" s="458" t="str">
        <f>Summary!A58</f>
        <v>Use Case</v>
      </c>
      <c r="D33" s="335" t="s">
        <v>339</v>
      </c>
      <c r="E33" s="27"/>
      <c r="F33" s="261" t="s">
        <v>138</v>
      </c>
      <c r="G33" s="522" t="s">
        <v>134</v>
      </c>
      <c r="H33" s="263" t="s">
        <v>136</v>
      </c>
      <c r="I33" s="32">
        <v>3</v>
      </c>
      <c r="J33" s="34"/>
      <c r="K33" s="32">
        <v>1</v>
      </c>
      <c r="L33" s="162">
        <f t="shared" si="0"/>
        <v>4</v>
      </c>
      <c r="M33" s="34"/>
      <c r="N33" s="450">
        <f>SUMIF(E33:E39,"1.0M1",L33:L39)</f>
        <v>0</v>
      </c>
      <c r="O33" s="450">
        <f>SUMIF(E33:E39,"1.0M2",L33:L39)</f>
        <v>0</v>
      </c>
      <c r="P33" s="450">
        <f>SUMIF(E33:E39,"1.0M3",L33:L39)</f>
        <v>0</v>
      </c>
      <c r="Q33" s="450">
        <f>SUMIF(E33:E39,"1.0",L33:L39)</f>
        <v>0</v>
      </c>
      <c r="R33" s="450">
        <f>SUMIF(D33:D39,"&lt;=3",L33:L39)</f>
        <v>0</v>
      </c>
      <c r="S33" s="450">
        <f>SUMIF(D33:D39,"&gt;=4",L33:L39)</f>
        <v>0</v>
      </c>
      <c r="T33" s="450">
        <f>SUMIF(D33:D39,"&lt;=5",L33:L39)</f>
        <v>0</v>
      </c>
      <c r="U33" s="450">
        <f>SUM(L33:L39)</f>
        <v>6</v>
      </c>
    </row>
    <row r="34" spans="1:21" ht="126" customHeight="1">
      <c r="A34" s="436"/>
      <c r="B34" s="448"/>
      <c r="C34" s="448"/>
      <c r="D34" s="334" t="s">
        <v>339</v>
      </c>
      <c r="E34" s="27"/>
      <c r="F34" s="238" t="s">
        <v>133</v>
      </c>
      <c r="G34" s="523"/>
      <c r="H34" s="263" t="s">
        <v>137</v>
      </c>
      <c r="I34" s="27">
        <v>0</v>
      </c>
      <c r="J34" s="20"/>
      <c r="K34" s="27">
        <v>0</v>
      </c>
      <c r="L34" s="163">
        <f t="shared" si="0"/>
        <v>0</v>
      </c>
      <c r="M34" s="20"/>
      <c r="N34" s="451"/>
      <c r="O34" s="451"/>
      <c r="P34" s="451"/>
      <c r="Q34" s="451"/>
      <c r="R34" s="451"/>
      <c r="S34" s="451"/>
      <c r="T34" s="451"/>
      <c r="U34" s="451"/>
    </row>
    <row r="35" spans="1:21" ht="57.75" customHeight="1">
      <c r="A35" s="436"/>
      <c r="B35" s="448"/>
      <c r="C35" s="448"/>
      <c r="D35" s="334" t="s">
        <v>339</v>
      </c>
      <c r="E35" s="27"/>
      <c r="F35" s="6" t="s">
        <v>132</v>
      </c>
      <c r="G35" s="523"/>
      <c r="H35" s="263" t="s">
        <v>559</v>
      </c>
      <c r="I35" s="27">
        <v>0</v>
      </c>
      <c r="J35" s="20"/>
      <c r="K35" s="27">
        <v>0</v>
      </c>
      <c r="L35" s="163">
        <f t="shared" si="0"/>
        <v>0</v>
      </c>
      <c r="M35" s="20"/>
      <c r="N35" s="451"/>
      <c r="O35" s="451"/>
      <c r="P35" s="451"/>
      <c r="Q35" s="451"/>
      <c r="R35" s="451"/>
      <c r="S35" s="451"/>
      <c r="T35" s="451"/>
      <c r="U35" s="451"/>
    </row>
    <row r="36" spans="1:21" ht="62.25" customHeight="1">
      <c r="A36" s="436"/>
      <c r="B36" s="448"/>
      <c r="C36" s="448"/>
      <c r="D36" s="334" t="s">
        <v>339</v>
      </c>
      <c r="E36" s="27"/>
      <c r="F36" s="60" t="s">
        <v>135</v>
      </c>
      <c r="G36" s="523"/>
      <c r="H36" s="263" t="s">
        <v>559</v>
      </c>
      <c r="I36" s="27">
        <v>0</v>
      </c>
      <c r="J36" s="20"/>
      <c r="K36" s="27">
        <v>0</v>
      </c>
      <c r="L36" s="163">
        <f t="shared" si="0"/>
        <v>0</v>
      </c>
      <c r="M36" s="20"/>
      <c r="N36" s="451"/>
      <c r="O36" s="451"/>
      <c r="P36" s="451"/>
      <c r="Q36" s="451"/>
      <c r="R36" s="451"/>
      <c r="S36" s="451"/>
      <c r="T36" s="451"/>
      <c r="U36" s="451"/>
    </row>
    <row r="37" spans="1:21" ht="133.5" customHeight="1">
      <c r="A37" s="436"/>
      <c r="B37" s="448"/>
      <c r="C37" s="448"/>
      <c r="D37" s="334" t="s">
        <v>339</v>
      </c>
      <c r="E37" s="27"/>
      <c r="F37" s="261" t="s">
        <v>121</v>
      </c>
      <c r="G37" s="428"/>
      <c r="H37" s="263" t="s">
        <v>420</v>
      </c>
      <c r="I37" s="28">
        <v>1</v>
      </c>
      <c r="J37" s="20"/>
      <c r="K37" s="28">
        <v>0</v>
      </c>
      <c r="L37" s="163">
        <f t="shared" si="0"/>
        <v>1</v>
      </c>
      <c r="M37" s="20"/>
      <c r="N37" s="451"/>
      <c r="O37" s="451"/>
      <c r="P37" s="451"/>
      <c r="Q37" s="451"/>
      <c r="R37" s="451"/>
      <c r="S37" s="451"/>
      <c r="T37" s="451"/>
      <c r="U37" s="451"/>
    </row>
    <row r="38" spans="1:21" ht="189.75" customHeight="1">
      <c r="A38" s="436"/>
      <c r="B38" s="521"/>
      <c r="C38" s="521"/>
      <c r="D38" s="334" t="s">
        <v>339</v>
      </c>
      <c r="E38" s="27"/>
      <c r="F38" s="261" t="s">
        <v>120</v>
      </c>
      <c r="G38" s="428"/>
      <c r="H38" s="60" t="s">
        <v>419</v>
      </c>
      <c r="I38" s="28">
        <v>1</v>
      </c>
      <c r="J38" s="20"/>
      <c r="K38" s="28">
        <v>0</v>
      </c>
      <c r="L38" s="163">
        <f t="shared" si="0"/>
        <v>1</v>
      </c>
      <c r="M38" s="20"/>
      <c r="N38" s="451"/>
      <c r="O38" s="451"/>
      <c r="P38" s="451"/>
      <c r="Q38" s="451"/>
      <c r="R38" s="451"/>
      <c r="S38" s="451"/>
      <c r="T38" s="451"/>
      <c r="U38" s="451"/>
    </row>
    <row r="39" spans="1:21" ht="13" thickBot="1">
      <c r="A39" s="436"/>
      <c r="B39" s="449"/>
      <c r="C39" s="449"/>
      <c r="D39" s="29"/>
      <c r="E39" s="27"/>
      <c r="F39" s="248"/>
      <c r="G39" s="429"/>
      <c r="H39" s="260"/>
      <c r="I39" s="29"/>
      <c r="J39" s="31"/>
      <c r="K39" s="29"/>
      <c r="L39" s="164" t="str">
        <f t="shared" si="0"/>
        <v/>
      </c>
      <c r="M39" s="31"/>
      <c r="N39" s="452"/>
      <c r="O39" s="452"/>
      <c r="P39" s="452"/>
      <c r="Q39" s="452"/>
      <c r="R39" s="452"/>
      <c r="S39" s="452"/>
      <c r="T39" s="452"/>
      <c r="U39" s="452"/>
    </row>
    <row r="40" spans="1:21" ht="45.75" customHeight="1">
      <c r="A40" s="436"/>
      <c r="B40" s="458" t="str">
        <f>Summary!B59</f>
        <v>Promotion/Review of content and limited visibility</v>
      </c>
      <c r="C40" s="458" t="str">
        <f>Summary!A59</f>
        <v>Use Case</v>
      </c>
      <c r="D40" s="335" t="s">
        <v>111</v>
      </c>
      <c r="E40" s="32"/>
      <c r="F40" s="264" t="s">
        <v>152</v>
      </c>
      <c r="G40" s="527" t="s">
        <v>845</v>
      </c>
      <c r="H40" s="243" t="s">
        <v>154</v>
      </c>
      <c r="I40" s="32">
        <v>0</v>
      </c>
      <c r="J40" s="34"/>
      <c r="K40" s="32">
        <v>0</v>
      </c>
      <c r="L40" s="162">
        <f t="shared" si="0"/>
        <v>0</v>
      </c>
      <c r="M40" s="34"/>
      <c r="N40" s="450">
        <f>SUMIF(E40:E42,"1.0M1",L40:L42)</f>
        <v>0</v>
      </c>
      <c r="O40" s="450">
        <f>SUMIF(E40:E42,"1.0M2",L40:L42)</f>
        <v>0</v>
      </c>
      <c r="P40" s="450">
        <f>SUMIF(E40:E42,"1.0M3",L40:L42)</f>
        <v>0</v>
      </c>
      <c r="Q40" s="450">
        <f>SUMIF(E40:E42,"1.0",L40:L42)</f>
        <v>0</v>
      </c>
      <c r="R40" s="450">
        <f>SUMIF(D40:D42,"&lt;=3",L40:L42)</f>
        <v>0</v>
      </c>
      <c r="S40" s="450">
        <f>SUMIF(D40:D42,"&gt;=4",L40:L42)</f>
        <v>0</v>
      </c>
      <c r="T40" s="450">
        <f>SUMIF(D40:D42,"&lt;=5",L40:L42)</f>
        <v>0</v>
      </c>
      <c r="U40" s="450">
        <f>SUM(L40:L42)</f>
        <v>0</v>
      </c>
    </row>
    <row r="41" spans="1:21" ht="57" customHeight="1">
      <c r="A41" s="436"/>
      <c r="B41" s="448"/>
      <c r="C41" s="448"/>
      <c r="D41" s="334" t="s">
        <v>111</v>
      </c>
      <c r="E41" s="27"/>
      <c r="F41" s="248" t="s">
        <v>153</v>
      </c>
      <c r="G41" s="428"/>
      <c r="H41" s="263" t="s">
        <v>559</v>
      </c>
      <c r="I41" s="28">
        <v>0</v>
      </c>
      <c r="J41" s="20"/>
      <c r="K41" s="28">
        <v>0</v>
      </c>
      <c r="L41" s="163">
        <f t="shared" si="0"/>
        <v>0</v>
      </c>
      <c r="M41" s="20"/>
      <c r="N41" s="451"/>
      <c r="O41" s="451"/>
      <c r="P41" s="451"/>
      <c r="Q41" s="451"/>
      <c r="R41" s="451"/>
      <c r="S41" s="451"/>
      <c r="T41" s="451"/>
      <c r="U41" s="451"/>
    </row>
    <row r="42" spans="1:21" ht="13.5" customHeight="1" thickBot="1">
      <c r="A42" s="436"/>
      <c r="B42" s="449"/>
      <c r="C42" s="449"/>
      <c r="D42" s="29"/>
      <c r="E42" s="29"/>
      <c r="F42" s="225"/>
      <c r="G42" s="429"/>
      <c r="H42" s="31"/>
      <c r="I42" s="29"/>
      <c r="J42" s="31"/>
      <c r="K42" s="29"/>
      <c r="L42" s="164" t="str">
        <f t="shared" si="0"/>
        <v/>
      </c>
      <c r="M42" s="31"/>
      <c r="N42" s="452"/>
      <c r="O42" s="452"/>
      <c r="P42" s="452"/>
      <c r="Q42" s="452"/>
      <c r="R42" s="452"/>
      <c r="S42" s="452"/>
      <c r="T42" s="452"/>
      <c r="U42" s="452"/>
    </row>
    <row r="43" spans="1:21" ht="33" customHeight="1">
      <c r="A43" s="436"/>
      <c r="B43" s="458" t="str">
        <f>Summary!B60</f>
        <v>Ability to invoke model analysis tools</v>
      </c>
      <c r="C43" s="458" t="str">
        <f>Summary!A60</f>
        <v>E-Anal-1</v>
      </c>
      <c r="D43" s="335">
        <v>1</v>
      </c>
      <c r="E43" s="27"/>
      <c r="F43" s="248" t="s">
        <v>424</v>
      </c>
      <c r="G43" s="522" t="s">
        <v>421</v>
      </c>
      <c r="H43" s="243" t="s">
        <v>422</v>
      </c>
      <c r="I43" s="32">
        <v>0</v>
      </c>
      <c r="J43" s="34"/>
      <c r="K43" s="32">
        <v>0</v>
      </c>
      <c r="L43" s="162">
        <f t="shared" si="0"/>
        <v>0</v>
      </c>
      <c r="M43" s="34"/>
      <c r="N43" s="450">
        <f>SUMIF(E43:E44,"1.0M1",L43:L44)</f>
        <v>0</v>
      </c>
      <c r="O43" s="450">
        <f>SUMIF(E43:E44,"1.0M2",L43:L44)</f>
        <v>0</v>
      </c>
      <c r="P43" s="450">
        <f>SUMIF(E43:E44,"1.0M3",L43:L44)</f>
        <v>0</v>
      </c>
      <c r="Q43" s="450">
        <f>SUMIF(E43:E44,"1.0",L43:L44)</f>
        <v>0</v>
      </c>
      <c r="R43" s="450">
        <f>SUMIF(D43:D44,"&lt;=3",L43:L44)</f>
        <v>0</v>
      </c>
      <c r="S43" s="450">
        <f>SUMIF(D43:D44,"&gt;=4",L43:L44)</f>
        <v>0</v>
      </c>
      <c r="T43" s="450">
        <f>SUMIF(D43:D44,"&lt;=5",L43:L44)</f>
        <v>0</v>
      </c>
      <c r="U43" s="450">
        <f>SUM(L43:L44)</f>
        <v>0</v>
      </c>
    </row>
    <row r="44" spans="1:21" ht="13" thickBot="1">
      <c r="A44" s="436"/>
      <c r="B44" s="449"/>
      <c r="C44" s="449"/>
      <c r="D44" s="29"/>
      <c r="E44" s="29"/>
      <c r="F44" s="225"/>
      <c r="G44" s="429"/>
      <c r="H44" s="31"/>
      <c r="I44" s="29"/>
      <c r="J44" s="31"/>
      <c r="K44" s="29"/>
      <c r="L44" s="164" t="str">
        <f t="shared" si="0"/>
        <v/>
      </c>
      <c r="M44" s="31"/>
      <c r="N44" s="452"/>
      <c r="O44" s="452"/>
      <c r="P44" s="452"/>
      <c r="Q44" s="452"/>
      <c r="R44" s="452"/>
      <c r="S44" s="452"/>
      <c r="T44" s="452"/>
      <c r="U44" s="452"/>
    </row>
    <row r="45" spans="1:21" ht="29.25" customHeight="1">
      <c r="A45" s="436"/>
      <c r="B45" s="458" t="str">
        <f>Summary!B61</f>
        <v>Ability to configure analysis tool from within authoring tool</v>
      </c>
      <c r="C45" s="458" t="str">
        <f>Summary!A61</f>
        <v>E-Anal-2</v>
      </c>
      <c r="D45" s="335">
        <v>1</v>
      </c>
      <c r="E45" s="27"/>
      <c r="F45" s="248" t="s">
        <v>424</v>
      </c>
      <c r="G45" s="522" t="s">
        <v>421</v>
      </c>
      <c r="H45" s="243" t="s">
        <v>422</v>
      </c>
      <c r="I45" s="32">
        <v>0</v>
      </c>
      <c r="J45" s="34"/>
      <c r="K45" s="32">
        <v>0</v>
      </c>
      <c r="L45" s="162">
        <f t="shared" si="0"/>
        <v>0</v>
      </c>
      <c r="M45" s="34"/>
      <c r="N45" s="450">
        <f>SUMIF(E45:E46,"1.0M1",L45:L46)</f>
        <v>0</v>
      </c>
      <c r="O45" s="450">
        <f>SUMIF(E45:E46,"1.0M2",L45:L46)</f>
        <v>0</v>
      </c>
      <c r="P45" s="450">
        <f>SUMIF(E45:E46,"1.0M3",L45:L46)</f>
        <v>0</v>
      </c>
      <c r="Q45" s="450">
        <f>SUMIF(E45:E46,"1.0",L45:L46)</f>
        <v>0</v>
      </c>
      <c r="R45" s="450">
        <f>SUMIF(D45:D46,"&lt;=3",L45:L46)</f>
        <v>0</v>
      </c>
      <c r="S45" s="450">
        <f>SUMIF(D45:D46,"&gt;=4",L45:L46)</f>
        <v>0</v>
      </c>
      <c r="T45" s="450">
        <f>SUMIF(D45:D46,"&lt;=5",L45:L46)</f>
        <v>0</v>
      </c>
      <c r="U45" s="450">
        <f>SUM(L45:L46)</f>
        <v>0</v>
      </c>
    </row>
    <row r="46" spans="1:21" ht="15" thickBot="1">
      <c r="A46" s="437"/>
      <c r="B46" s="449"/>
      <c r="C46" s="449"/>
      <c r="D46" s="29"/>
      <c r="E46" s="29"/>
      <c r="F46" s="30"/>
      <c r="G46" s="429"/>
      <c r="H46" s="31"/>
      <c r="I46" s="31"/>
      <c r="J46" s="31"/>
      <c r="K46" s="29"/>
      <c r="L46" s="164" t="str">
        <f t="shared" si="0"/>
        <v/>
      </c>
      <c r="M46" s="31"/>
      <c r="N46" s="452"/>
      <c r="O46" s="452"/>
      <c r="P46" s="452"/>
      <c r="Q46" s="452"/>
      <c r="R46" s="452"/>
      <c r="S46" s="452"/>
      <c r="T46" s="452"/>
      <c r="U46" s="452"/>
    </row>
  </sheetData>
  <sheetCalcPr fullCalcOnLoad="1"/>
  <mergeCells count="154">
    <mergeCell ref="H2:I2"/>
    <mergeCell ref="E2:E3"/>
    <mergeCell ref="A1:F1"/>
    <mergeCell ref="G1:G3"/>
    <mergeCell ref="F2:F3"/>
    <mergeCell ref="H1:I1"/>
    <mergeCell ref="D2:D3"/>
    <mergeCell ref="G4:G17"/>
    <mergeCell ref="B22:B24"/>
    <mergeCell ref="C22:C24"/>
    <mergeCell ref="B18:B21"/>
    <mergeCell ref="G18:G21"/>
    <mergeCell ref="C18:C21"/>
    <mergeCell ref="G22:G24"/>
    <mergeCell ref="A4:A30"/>
    <mergeCell ref="B4:B17"/>
    <mergeCell ref="C4:C17"/>
    <mergeCell ref="A2:A3"/>
    <mergeCell ref="B2:B3"/>
    <mergeCell ref="C2:C3"/>
    <mergeCell ref="B25:B27"/>
    <mergeCell ref="C25:C27"/>
    <mergeCell ref="B28:B30"/>
    <mergeCell ref="C28:C30"/>
    <mergeCell ref="H6:H11"/>
    <mergeCell ref="J6:J11"/>
    <mergeCell ref="K6:K11"/>
    <mergeCell ref="R4:R17"/>
    <mergeCell ref="J22:J23"/>
    <mergeCell ref="N22:N24"/>
    <mergeCell ref="R22:R24"/>
    <mergeCell ref="N18:N21"/>
    <mergeCell ref="U18:U21"/>
    <mergeCell ref="T4:T17"/>
    <mergeCell ref="U22:U24"/>
    <mergeCell ref="T22:T24"/>
    <mergeCell ref="U4:U17"/>
    <mergeCell ref="T18:T21"/>
    <mergeCell ref="I6:I11"/>
    <mergeCell ref="L22:L23"/>
    <mergeCell ref="H22:H23"/>
    <mergeCell ref="I22:I23"/>
    <mergeCell ref="H19:H20"/>
    <mergeCell ref="I19:I20"/>
    <mergeCell ref="J19:J20"/>
    <mergeCell ref="K19:K20"/>
    <mergeCell ref="L19:L20"/>
    <mergeCell ref="K22:K23"/>
    <mergeCell ref="J2:K2"/>
    <mergeCell ref="U1:U3"/>
    <mergeCell ref="P1:P3"/>
    <mergeCell ref="T1:T3"/>
    <mergeCell ref="R1:R3"/>
    <mergeCell ref="S1:S3"/>
    <mergeCell ref="L6:L11"/>
    <mergeCell ref="Q1:Q3"/>
    <mergeCell ref="N1:N3"/>
    <mergeCell ref="O1:O3"/>
    <mergeCell ref="L1:L3"/>
    <mergeCell ref="Q4:Q17"/>
    <mergeCell ref="O4:O17"/>
    <mergeCell ref="M1:M3"/>
    <mergeCell ref="S4:S17"/>
    <mergeCell ref="J25:J26"/>
    <mergeCell ref="K25:K26"/>
    <mergeCell ref="L25:L26"/>
    <mergeCell ref="P25:P27"/>
    <mergeCell ref="O25:O27"/>
    <mergeCell ref="G28:G30"/>
    <mergeCell ref="G25:G27"/>
    <mergeCell ref="H25:H26"/>
    <mergeCell ref="I25:I26"/>
    <mergeCell ref="T25:T27"/>
    <mergeCell ref="U31:U32"/>
    <mergeCell ref="U25:U27"/>
    <mergeCell ref="N25:N27"/>
    <mergeCell ref="Q25:Q27"/>
    <mergeCell ref="R31:R32"/>
    <mergeCell ref="O31:O32"/>
    <mergeCell ref="N31:N32"/>
    <mergeCell ref="O28:O30"/>
    <mergeCell ref="T33:T39"/>
    <mergeCell ref="P31:P32"/>
    <mergeCell ref="T28:T30"/>
    <mergeCell ref="U33:U39"/>
    <mergeCell ref="S33:S39"/>
    <mergeCell ref="R33:R39"/>
    <mergeCell ref="T31:T32"/>
    <mergeCell ref="U28:U30"/>
    <mergeCell ref="P28:P30"/>
    <mergeCell ref="P33:P39"/>
    <mergeCell ref="A31:A46"/>
    <mergeCell ref="B31:B32"/>
    <mergeCell ref="C31:C32"/>
    <mergeCell ref="G31:G32"/>
    <mergeCell ref="B40:B42"/>
    <mergeCell ref="C40:C42"/>
    <mergeCell ref="G45:G46"/>
    <mergeCell ref="G40:G42"/>
    <mergeCell ref="B45:B46"/>
    <mergeCell ref="C45:C46"/>
    <mergeCell ref="N43:N44"/>
    <mergeCell ref="S43:S44"/>
    <mergeCell ref="R43:R44"/>
    <mergeCell ref="N28:N30"/>
    <mergeCell ref="Q28:Q30"/>
    <mergeCell ref="Q40:Q42"/>
    <mergeCell ref="Q43:Q44"/>
    <mergeCell ref="N40:N42"/>
    <mergeCell ref="S28:S30"/>
    <mergeCell ref="R28:R30"/>
    <mergeCell ref="O33:O39"/>
    <mergeCell ref="N33:N39"/>
    <mergeCell ref="Q33:Q39"/>
    <mergeCell ref="S31:S32"/>
    <mergeCell ref="Q31:Q32"/>
    <mergeCell ref="R25:R27"/>
    <mergeCell ref="P22:P24"/>
    <mergeCell ref="S25:S27"/>
    <mergeCell ref="O22:O24"/>
    <mergeCell ref="Q22:Q24"/>
    <mergeCell ref="Q18:Q21"/>
    <mergeCell ref="M6:M11"/>
    <mergeCell ref="S18:S21"/>
    <mergeCell ref="R18:R21"/>
    <mergeCell ref="P18:P21"/>
    <mergeCell ref="O18:O21"/>
    <mergeCell ref="P4:P17"/>
    <mergeCell ref="N4:N17"/>
    <mergeCell ref="S22:S24"/>
    <mergeCell ref="N45:N46"/>
    <mergeCell ref="Q45:Q46"/>
    <mergeCell ref="U45:U46"/>
    <mergeCell ref="S45:S46"/>
    <mergeCell ref="R45:R46"/>
    <mergeCell ref="T45:T46"/>
    <mergeCell ref="P45:P46"/>
    <mergeCell ref="O45:O46"/>
    <mergeCell ref="B33:B39"/>
    <mergeCell ref="C33:C39"/>
    <mergeCell ref="G33:G39"/>
    <mergeCell ref="B43:B44"/>
    <mergeCell ref="C43:C44"/>
    <mergeCell ref="G43:G44"/>
    <mergeCell ref="U43:U44"/>
    <mergeCell ref="T40:T42"/>
    <mergeCell ref="P40:P42"/>
    <mergeCell ref="O40:O42"/>
    <mergeCell ref="U40:U42"/>
    <mergeCell ref="T43:T44"/>
    <mergeCell ref="P43:P44"/>
    <mergeCell ref="O43:O44"/>
    <mergeCell ref="S40:S42"/>
    <mergeCell ref="R40:R42"/>
  </mergeCells>
  <phoneticPr fontId="10" type="noConversion"/>
  <conditionalFormatting sqref="F29:F994 H27:I27 J27:J994 K27 K29:K994 H29:I994 L27:L994 F10:F27 H24:H25 G10:G994 J21:J22 H1:H4 H6 N1:S1 H12:H22 I1:I25 J24:L25 L21:L22 L1:L19 K1:K22 J1:J19 M1:M994 T1:AH994 F1:G9 E1:E2 N4:S994 A1:D994 E4:E994">
    <cfRule type="cellIs" dxfId="27" priority="13"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Y22"/>
  <sheetViews>
    <sheetView topLeftCell="A9" zoomScale="90" zoomScaleNormal="90" zoomScalePageLayoutView="90" workbookViewId="0">
      <selection activeCell="W16" sqref="W16"/>
    </sheetView>
  </sheetViews>
  <sheetFormatPr baseColWidth="10" defaultColWidth="8.83203125" defaultRowHeight="12"/>
  <cols>
    <col min="1" max="1" width="11.33203125" customWidth="1"/>
    <col min="2" max="2" width="37.6640625" customWidth="1"/>
    <col min="3" max="3" width="9.1640625" bestFit="1" customWidth="1"/>
    <col min="4" max="4" width="10.33203125" style="149" customWidth="1"/>
    <col min="5" max="5" width="34.5" customWidth="1"/>
    <col min="6" max="6" width="19.83203125" style="18" customWidth="1"/>
    <col min="7" max="7" width="13" style="22" customWidth="1"/>
    <col min="8" max="8" width="13" style="18" customWidth="1"/>
    <col min="9" max="9" width="13" style="22" customWidth="1"/>
    <col min="10" max="10" width="13" style="18" customWidth="1"/>
    <col min="11" max="11" width="13" style="22" customWidth="1"/>
    <col min="12" max="12" width="13" style="18" customWidth="1"/>
    <col min="13" max="13" width="13" style="22" customWidth="1"/>
    <col min="14" max="14" width="13" style="18" customWidth="1"/>
    <col min="15" max="15" width="13" style="22" customWidth="1"/>
    <col min="16" max="16" width="13" style="18" customWidth="1"/>
    <col min="17" max="17" width="13" style="22" customWidth="1"/>
    <col min="18" max="18" width="13" style="18" customWidth="1"/>
    <col min="19" max="19" width="13" style="22" customWidth="1"/>
    <col min="20" max="20" width="13" style="18" customWidth="1"/>
    <col min="21" max="21" width="17.1640625" customWidth="1"/>
    <col min="22" max="22" width="13" customWidth="1"/>
  </cols>
  <sheetData>
    <row r="1" spans="1:25" s="17" customFormat="1" ht="18.75" customHeight="1">
      <c r="A1" s="424" t="s">
        <v>360</v>
      </c>
      <c r="B1" s="424"/>
      <c r="C1" s="424"/>
      <c r="D1" s="424"/>
      <c r="E1" s="424"/>
      <c r="F1" s="488" t="s">
        <v>361</v>
      </c>
      <c r="G1" s="412" t="s">
        <v>362</v>
      </c>
      <c r="H1" s="425"/>
      <c r="I1" s="425"/>
      <c r="J1" s="425"/>
      <c r="K1" s="425"/>
      <c r="L1" s="425"/>
      <c r="M1" s="425"/>
      <c r="N1" s="425"/>
      <c r="O1" s="425"/>
      <c r="P1" s="425"/>
      <c r="Q1" s="425"/>
      <c r="R1" s="425"/>
      <c r="S1" s="425"/>
      <c r="T1" s="413"/>
      <c r="U1" s="424" t="s">
        <v>309</v>
      </c>
      <c r="V1" s="424" t="s">
        <v>310</v>
      </c>
      <c r="W1" s="418" t="s">
        <v>348</v>
      </c>
      <c r="X1" s="418" t="s">
        <v>349</v>
      </c>
      <c r="Y1" s="16"/>
    </row>
    <row r="2" spans="1:25" s="17" customFormat="1" ht="18.75" customHeight="1">
      <c r="A2" s="416" t="s">
        <v>311</v>
      </c>
      <c r="B2" s="416" t="s">
        <v>796</v>
      </c>
      <c r="C2" s="416" t="s">
        <v>797</v>
      </c>
      <c r="D2" s="416" t="s">
        <v>798</v>
      </c>
      <c r="E2" s="416" t="s">
        <v>799</v>
      </c>
      <c r="F2" s="539"/>
      <c r="G2" s="412" t="s">
        <v>800</v>
      </c>
      <c r="H2" s="413"/>
      <c r="I2" s="412" t="s">
        <v>588</v>
      </c>
      <c r="J2" s="413"/>
      <c r="K2" s="412" t="s">
        <v>589</v>
      </c>
      <c r="L2" s="413"/>
      <c r="M2" s="412" t="s">
        <v>299</v>
      </c>
      <c r="N2" s="413"/>
      <c r="O2" s="412" t="s">
        <v>590</v>
      </c>
      <c r="P2" s="413"/>
      <c r="Q2" s="412" t="s">
        <v>300</v>
      </c>
      <c r="R2" s="413"/>
      <c r="S2" s="412" t="s">
        <v>298</v>
      </c>
      <c r="T2" s="413"/>
      <c r="U2" s="416"/>
      <c r="V2" s="416"/>
      <c r="W2" s="416"/>
      <c r="X2" s="416"/>
      <c r="Y2" s="16"/>
    </row>
    <row r="3" spans="1:25" s="17" customFormat="1" ht="37" thickBot="1">
      <c r="A3" s="417"/>
      <c r="B3" s="417"/>
      <c r="C3" s="417"/>
      <c r="D3" s="417"/>
      <c r="E3" s="417"/>
      <c r="F3" s="489"/>
      <c r="G3" s="154" t="s">
        <v>408</v>
      </c>
      <c r="H3" s="288" t="s">
        <v>587</v>
      </c>
      <c r="I3" s="154" t="s">
        <v>408</v>
      </c>
      <c r="J3" s="288" t="s">
        <v>587</v>
      </c>
      <c r="K3" s="154" t="s">
        <v>408</v>
      </c>
      <c r="L3" s="288" t="s">
        <v>587</v>
      </c>
      <c r="M3" s="154" t="s">
        <v>408</v>
      </c>
      <c r="N3" s="288" t="s">
        <v>587</v>
      </c>
      <c r="O3" s="154" t="s">
        <v>408</v>
      </c>
      <c r="P3" s="288" t="s">
        <v>587</v>
      </c>
      <c r="Q3" s="154" t="s">
        <v>408</v>
      </c>
      <c r="R3" s="288" t="s">
        <v>587</v>
      </c>
      <c r="S3" s="154" t="s">
        <v>408</v>
      </c>
      <c r="T3" s="288" t="s">
        <v>587</v>
      </c>
      <c r="U3" s="419"/>
      <c r="V3" s="419"/>
      <c r="W3" s="419"/>
      <c r="X3" s="419"/>
      <c r="Y3" s="16"/>
    </row>
    <row r="4" spans="1:25" ht="73" thickTop="1">
      <c r="A4" s="491" t="str">
        <f>CONCATENATE(Summary!A62,CHAR(10),Summary!A63)</f>
        <v>C. Core Platform Features for Enterprise Use
1. Support for large models, including lazy loading, partial collection handling</v>
      </c>
      <c r="B4" s="538" t="str">
        <f>Summary!B64</f>
        <v>Support for models containing 500 000+ model objects</v>
      </c>
      <c r="C4" s="538" t="str">
        <f>Summary!A64</f>
        <v>1.1 a)</v>
      </c>
      <c r="D4" s="25"/>
      <c r="E4" s="57" t="s">
        <v>34</v>
      </c>
      <c r="F4" s="508" t="s">
        <v>87</v>
      </c>
      <c r="G4" s="207"/>
      <c r="H4" s="311">
        <v>0</v>
      </c>
      <c r="I4" s="207"/>
      <c r="J4" s="311">
        <v>0</v>
      </c>
      <c r="K4" s="207"/>
      <c r="L4" s="311">
        <v>0</v>
      </c>
      <c r="M4" s="207"/>
      <c r="N4" s="311">
        <v>0</v>
      </c>
      <c r="O4" s="207"/>
      <c r="P4" s="311">
        <v>0</v>
      </c>
      <c r="Q4" s="207"/>
      <c r="R4" s="311">
        <v>0</v>
      </c>
      <c r="S4" s="207"/>
      <c r="T4" s="311">
        <v>0</v>
      </c>
      <c r="U4" s="177">
        <f t="shared" ref="U4:U15" si="0">IF(E4="", "", IF(OR(H4="", H4="?", J4="?", L4="?", N4="?", P4="?", R4="?", T4="?"), "?", H4+J4+L4+N4+P4+R4+T4))</f>
        <v>0</v>
      </c>
      <c r="V4" s="25"/>
      <c r="W4" s="531">
        <f>SUMIF(D4:D5,"&lt;=5",U4:U5)</f>
        <v>0</v>
      </c>
      <c r="X4" s="531">
        <f>SUM(U4:U5)</f>
        <v>0</v>
      </c>
    </row>
    <row r="5" spans="1:25" ht="15" thickBot="1">
      <c r="A5" s="535"/>
      <c r="B5" s="534"/>
      <c r="C5" s="534"/>
      <c r="D5" s="31"/>
      <c r="E5" s="151"/>
      <c r="F5" s="429"/>
      <c r="G5" s="212"/>
      <c r="H5" s="176"/>
      <c r="I5" s="212"/>
      <c r="J5" s="176"/>
      <c r="K5" s="212"/>
      <c r="L5" s="176"/>
      <c r="M5" s="212"/>
      <c r="N5" s="176"/>
      <c r="O5" s="212"/>
      <c r="P5" s="176"/>
      <c r="Q5" s="212"/>
      <c r="R5" s="176"/>
      <c r="S5" s="212"/>
      <c r="T5" s="176"/>
      <c r="U5" s="178" t="str">
        <f t="shared" si="0"/>
        <v/>
      </c>
      <c r="V5" s="31"/>
      <c r="W5" s="532"/>
      <c r="X5" s="532"/>
    </row>
    <row r="6" spans="1:25" ht="72">
      <c r="A6" s="535"/>
      <c r="B6" s="533" t="str">
        <f>Summary!B65</f>
        <v>Tools built on MP scale to large models (e.g., diagram editors)</v>
      </c>
      <c r="C6" s="533" t="str">
        <f>Summary!A65</f>
        <v>1.1 b)</v>
      </c>
      <c r="D6" s="170"/>
      <c r="E6" s="216" t="s">
        <v>34</v>
      </c>
      <c r="F6" s="432" t="s">
        <v>87</v>
      </c>
      <c r="G6" s="215"/>
      <c r="H6" s="302">
        <v>0</v>
      </c>
      <c r="I6" s="215"/>
      <c r="J6" s="302">
        <v>0</v>
      </c>
      <c r="K6" s="215"/>
      <c r="L6" s="302">
        <v>0</v>
      </c>
      <c r="M6" s="215"/>
      <c r="N6" s="302">
        <v>0</v>
      </c>
      <c r="O6" s="215"/>
      <c r="P6" s="302">
        <v>0</v>
      </c>
      <c r="Q6" s="215"/>
      <c r="R6" s="302">
        <v>0</v>
      </c>
      <c r="S6" s="215"/>
      <c r="T6" s="302">
        <v>0</v>
      </c>
      <c r="U6" s="177">
        <f t="shared" si="0"/>
        <v>0</v>
      </c>
      <c r="V6" s="34"/>
      <c r="W6" s="531">
        <f>SUMIF(D6:D7,"&lt;=5",U6:U7)</f>
        <v>0</v>
      </c>
      <c r="X6" s="531">
        <f>SUM(U6:U7)</f>
        <v>0</v>
      </c>
    </row>
    <row r="7" spans="1:25" ht="15" thickBot="1">
      <c r="A7" s="535"/>
      <c r="B7" s="534"/>
      <c r="C7" s="534"/>
      <c r="D7" s="150"/>
      <c r="E7" s="151"/>
      <c r="F7" s="429"/>
      <c r="G7" s="212"/>
      <c r="H7" s="176"/>
      <c r="I7" s="212"/>
      <c r="J7" s="176"/>
      <c r="K7" s="212"/>
      <c r="L7" s="176"/>
      <c r="M7" s="212"/>
      <c r="N7" s="176"/>
      <c r="O7" s="212"/>
      <c r="P7" s="176"/>
      <c r="Q7" s="212"/>
      <c r="R7" s="176"/>
      <c r="S7" s="212"/>
      <c r="T7" s="176"/>
      <c r="U7" s="178" t="str">
        <f t="shared" si="0"/>
        <v/>
      </c>
      <c r="V7" s="31"/>
      <c r="W7" s="532"/>
      <c r="X7" s="532"/>
    </row>
    <row r="8" spans="1:25" ht="72">
      <c r="A8" s="535"/>
      <c r="B8" s="533" t="str">
        <f>Summary!B66</f>
        <v>300 000 model objects in 7000 resources</v>
      </c>
      <c r="C8" s="533" t="str">
        <f>Summary!A66</f>
        <v>Use Case</v>
      </c>
      <c r="D8" s="170"/>
      <c r="E8" s="216" t="s">
        <v>34</v>
      </c>
      <c r="F8" s="432" t="s">
        <v>87</v>
      </c>
      <c r="G8" s="215"/>
      <c r="H8" s="302">
        <v>0</v>
      </c>
      <c r="I8" s="215"/>
      <c r="J8" s="302">
        <v>0</v>
      </c>
      <c r="K8" s="215"/>
      <c r="L8" s="302">
        <v>0</v>
      </c>
      <c r="M8" s="215"/>
      <c r="N8" s="302">
        <v>0</v>
      </c>
      <c r="O8" s="215"/>
      <c r="P8" s="302">
        <v>0</v>
      </c>
      <c r="Q8" s="215"/>
      <c r="R8" s="302">
        <v>0</v>
      </c>
      <c r="S8" s="215"/>
      <c r="T8" s="302">
        <v>0</v>
      </c>
      <c r="U8" s="177">
        <f t="shared" si="0"/>
        <v>0</v>
      </c>
      <c r="V8" s="34"/>
      <c r="W8" s="531">
        <f>SUMIF(D8:D9,"&lt;=5",U8:U9)</f>
        <v>0</v>
      </c>
      <c r="X8" s="531">
        <f>SUM(U8:U9)</f>
        <v>0</v>
      </c>
    </row>
    <row r="9" spans="1:25" ht="15" customHeight="1" thickBot="1">
      <c r="A9" s="535"/>
      <c r="B9" s="534"/>
      <c r="C9" s="534"/>
      <c r="D9" s="150"/>
      <c r="E9" s="151"/>
      <c r="F9" s="429"/>
      <c r="G9" s="212"/>
      <c r="H9" s="176"/>
      <c r="I9" s="212"/>
      <c r="J9" s="176"/>
      <c r="K9" s="212"/>
      <c r="L9" s="176"/>
      <c r="M9" s="212"/>
      <c r="N9" s="176"/>
      <c r="O9" s="212"/>
      <c r="P9" s="176"/>
      <c r="Q9" s="212"/>
      <c r="R9" s="176"/>
      <c r="S9" s="212"/>
      <c r="T9" s="176"/>
      <c r="U9" s="178" t="str">
        <f t="shared" si="0"/>
        <v/>
      </c>
      <c r="V9" s="31"/>
      <c r="W9" s="532"/>
      <c r="X9" s="532"/>
    </row>
    <row r="10" spans="1:25" ht="72">
      <c r="A10" s="535"/>
      <c r="B10" s="533" t="str">
        <f>Summary!B67</f>
        <v>60 000 changes recordable in versioning system</v>
      </c>
      <c r="C10" s="533" t="str">
        <f>Summary!A67</f>
        <v>Use Case</v>
      </c>
      <c r="D10" s="170"/>
      <c r="E10" s="216" t="s">
        <v>34</v>
      </c>
      <c r="F10" s="432" t="s">
        <v>87</v>
      </c>
      <c r="G10" s="215"/>
      <c r="H10" s="302">
        <v>0</v>
      </c>
      <c r="I10" s="215"/>
      <c r="J10" s="302">
        <v>0</v>
      </c>
      <c r="K10" s="215"/>
      <c r="L10" s="302">
        <v>0</v>
      </c>
      <c r="M10" s="215"/>
      <c r="N10" s="302">
        <v>0</v>
      </c>
      <c r="O10" s="215"/>
      <c r="P10" s="302">
        <v>0</v>
      </c>
      <c r="Q10" s="215"/>
      <c r="R10" s="302">
        <v>0</v>
      </c>
      <c r="S10" s="215"/>
      <c r="T10" s="302">
        <v>0</v>
      </c>
      <c r="U10" s="177">
        <f t="shared" si="0"/>
        <v>0</v>
      </c>
      <c r="V10" s="34"/>
      <c r="W10" s="531">
        <f>SUMIF(D10:D11,"&lt;=5",U10:U11)</f>
        <v>0</v>
      </c>
      <c r="X10" s="531">
        <f>SUM(U10:U11)</f>
        <v>0</v>
      </c>
    </row>
    <row r="11" spans="1:25" ht="15" thickBot="1">
      <c r="A11" s="535"/>
      <c r="B11" s="534"/>
      <c r="C11" s="534"/>
      <c r="D11" s="150"/>
      <c r="E11" s="151"/>
      <c r="F11" s="429"/>
      <c r="G11" s="212"/>
      <c r="H11" s="176"/>
      <c r="I11" s="212"/>
      <c r="J11" s="176"/>
      <c r="K11" s="212"/>
      <c r="L11" s="176"/>
      <c r="M11" s="212"/>
      <c r="N11" s="176"/>
      <c r="O11" s="212"/>
      <c r="P11" s="176"/>
      <c r="Q11" s="212"/>
      <c r="R11" s="176"/>
      <c r="S11" s="212"/>
      <c r="T11" s="176"/>
      <c r="U11" s="178" t="str">
        <f t="shared" si="0"/>
        <v/>
      </c>
      <c r="V11" s="31"/>
      <c r="W11" s="532"/>
      <c r="X11" s="532"/>
    </row>
    <row r="12" spans="1:25" ht="72">
      <c r="A12" s="535"/>
      <c r="B12" s="533" t="str">
        <f>Summary!B68</f>
        <v>3000 sequence diagrams, 450 MB file size</v>
      </c>
      <c r="C12" s="533" t="str">
        <f>Summary!A68</f>
        <v>Use Case</v>
      </c>
      <c r="D12" s="170"/>
      <c r="E12" s="216" t="s">
        <v>34</v>
      </c>
      <c r="F12" s="432" t="s">
        <v>87</v>
      </c>
      <c r="G12" s="215"/>
      <c r="H12" s="302">
        <v>0</v>
      </c>
      <c r="I12" s="215"/>
      <c r="J12" s="302">
        <v>0</v>
      </c>
      <c r="K12" s="215"/>
      <c r="L12" s="302">
        <v>0</v>
      </c>
      <c r="M12" s="215"/>
      <c r="N12" s="302">
        <v>0</v>
      </c>
      <c r="O12" s="215"/>
      <c r="P12" s="302">
        <v>0</v>
      </c>
      <c r="Q12" s="215"/>
      <c r="R12" s="302">
        <v>0</v>
      </c>
      <c r="S12" s="215"/>
      <c r="T12" s="302">
        <v>0</v>
      </c>
      <c r="U12" s="177">
        <f t="shared" si="0"/>
        <v>0</v>
      </c>
      <c r="V12" s="34"/>
      <c r="W12" s="531">
        <f>SUMIF(D12:D13,"&lt;=5",U12:U13)</f>
        <v>0</v>
      </c>
      <c r="X12" s="531">
        <f>SUM(U12:U13)</f>
        <v>0</v>
      </c>
    </row>
    <row r="13" spans="1:25" ht="15" customHeight="1" thickBot="1">
      <c r="A13" s="535"/>
      <c r="B13" s="534"/>
      <c r="C13" s="534"/>
      <c r="D13" s="150"/>
      <c r="E13" s="151"/>
      <c r="F13" s="429"/>
      <c r="G13" s="212"/>
      <c r="H13" s="176"/>
      <c r="I13" s="212"/>
      <c r="J13" s="176"/>
      <c r="K13" s="212"/>
      <c r="L13" s="176"/>
      <c r="M13" s="212"/>
      <c r="N13" s="176"/>
      <c r="O13" s="212"/>
      <c r="P13" s="176"/>
      <c r="Q13" s="212"/>
      <c r="R13" s="176"/>
      <c r="S13" s="212"/>
      <c r="T13" s="176"/>
      <c r="U13" s="178" t="str">
        <f t="shared" si="0"/>
        <v/>
      </c>
      <c r="V13" s="31"/>
      <c r="W13" s="532"/>
      <c r="X13" s="532"/>
    </row>
    <row r="14" spans="1:25" ht="72">
      <c r="A14" s="535"/>
      <c r="B14" s="537" t="str">
        <f>Summary!B69</f>
        <v>200 000 model objects and 900 000 references</v>
      </c>
      <c r="C14" s="537" t="str">
        <f>Summary!A69</f>
        <v>Use Case</v>
      </c>
      <c r="D14" s="148"/>
      <c r="E14" s="216" t="s">
        <v>34</v>
      </c>
      <c r="F14" s="428" t="s">
        <v>87</v>
      </c>
      <c r="G14" s="215"/>
      <c r="H14" s="302">
        <v>0</v>
      </c>
      <c r="I14" s="215"/>
      <c r="J14" s="302">
        <v>0</v>
      </c>
      <c r="K14" s="215"/>
      <c r="L14" s="302">
        <v>0</v>
      </c>
      <c r="M14" s="215"/>
      <c r="N14" s="302">
        <v>0</v>
      </c>
      <c r="O14" s="215"/>
      <c r="P14" s="302">
        <v>0</v>
      </c>
      <c r="Q14" s="215"/>
      <c r="R14" s="302">
        <v>0</v>
      </c>
      <c r="S14" s="215"/>
      <c r="T14" s="302">
        <v>0</v>
      </c>
      <c r="U14" s="177">
        <f t="shared" si="0"/>
        <v>0</v>
      </c>
      <c r="V14" s="20"/>
      <c r="W14" s="531">
        <f>SUMIF(D14:D15,"&lt;=5",U14:U15)</f>
        <v>0</v>
      </c>
      <c r="X14" s="531">
        <f>SUM(U14:U15)</f>
        <v>0</v>
      </c>
    </row>
    <row r="15" spans="1:25" ht="15" thickBot="1">
      <c r="A15" s="536"/>
      <c r="B15" s="534"/>
      <c r="C15" s="534"/>
      <c r="D15" s="150"/>
      <c r="E15" s="151"/>
      <c r="F15" s="429"/>
      <c r="G15" s="212"/>
      <c r="H15" s="176"/>
      <c r="I15" s="212"/>
      <c r="J15" s="176"/>
      <c r="K15" s="212"/>
      <c r="L15" s="176"/>
      <c r="M15" s="212"/>
      <c r="N15" s="176"/>
      <c r="O15" s="212"/>
      <c r="P15" s="176"/>
      <c r="Q15" s="212"/>
      <c r="R15" s="176"/>
      <c r="S15" s="212"/>
      <c r="T15" s="176"/>
      <c r="U15" s="178" t="str">
        <f t="shared" si="0"/>
        <v/>
      </c>
      <c r="V15" s="31"/>
      <c r="W15" s="532"/>
      <c r="X15" s="532"/>
    </row>
    <row r="21" spans="5:5">
      <c r="E21" s="20"/>
    </row>
    <row r="22" spans="5:5">
      <c r="E22" s="217"/>
    </row>
  </sheetData>
  <sheetCalcPr fullCalcOnLoad="1"/>
  <mergeCells count="50">
    <mergeCell ref="X1:X3"/>
    <mergeCell ref="G2:H2"/>
    <mergeCell ref="I2:J2"/>
    <mergeCell ref="K2:L2"/>
    <mergeCell ref="M2:N2"/>
    <mergeCell ref="W1:W3"/>
    <mergeCell ref="O2:P2"/>
    <mergeCell ref="Q2:R2"/>
    <mergeCell ref="U1:U3"/>
    <mergeCell ref="B10:B11"/>
    <mergeCell ref="B14:B15"/>
    <mergeCell ref="B4:B5"/>
    <mergeCell ref="S2:T2"/>
    <mergeCell ref="V1:V3"/>
    <mergeCell ref="B8:B9"/>
    <mergeCell ref="C4:C5"/>
    <mergeCell ref="D2:D3"/>
    <mergeCell ref="F1:F3"/>
    <mergeCell ref="E2:E3"/>
    <mergeCell ref="C6:C7"/>
    <mergeCell ref="F12:F13"/>
    <mergeCell ref="C8:C9"/>
    <mergeCell ref="B6:B7"/>
    <mergeCell ref="G1:T1"/>
    <mergeCell ref="A1:E1"/>
    <mergeCell ref="A2:A3"/>
    <mergeCell ref="B2:B3"/>
    <mergeCell ref="C2:C3"/>
    <mergeCell ref="B12:B13"/>
    <mergeCell ref="C12:C13"/>
    <mergeCell ref="F8:F9"/>
    <mergeCell ref="A4:A15"/>
    <mergeCell ref="C14:C15"/>
    <mergeCell ref="F14:F15"/>
    <mergeCell ref="F10:F11"/>
    <mergeCell ref="C10:C11"/>
    <mergeCell ref="X4:X5"/>
    <mergeCell ref="F6:F7"/>
    <mergeCell ref="W6:W7"/>
    <mergeCell ref="X6:X7"/>
    <mergeCell ref="F4:F5"/>
    <mergeCell ref="W4:W5"/>
    <mergeCell ref="X14:X15"/>
    <mergeCell ref="W8:W9"/>
    <mergeCell ref="X8:X9"/>
    <mergeCell ref="W10:W11"/>
    <mergeCell ref="X10:X11"/>
    <mergeCell ref="W12:W13"/>
    <mergeCell ref="X12:X13"/>
    <mergeCell ref="W14:W15"/>
  </mergeCells>
  <phoneticPr fontId="10" type="noConversion"/>
  <conditionalFormatting sqref="A1:AA988">
    <cfRule type="cellIs" dxfId="26" priority="1" operator="equal">
      <formula>"?"</formula>
    </cfRule>
  </conditionalFormatting>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23</vt:i4>
      </vt:variant>
    </vt:vector>
  </HeadingPairs>
  <TitlesOfParts>
    <vt:vector size="23" baseType="lpstr">
      <vt:lpstr>Summary</vt:lpstr>
      <vt:lpstr>A1. VersionManagement</vt:lpstr>
      <vt:lpstr>A2. ChangeTracking</vt:lpstr>
      <vt:lpstr>A3. CompareMerge</vt:lpstr>
      <vt:lpstr>A4. ChangeAnalysis</vt:lpstr>
      <vt:lpstr>A5. Traceability</vt:lpstr>
      <vt:lpstr>A6. Migration</vt:lpstr>
      <vt:lpstr>B. Auditing</vt:lpstr>
      <vt:lpstr>C1. Scalability</vt:lpstr>
      <vt:lpstr>C2. Offline Support</vt:lpstr>
      <vt:lpstr>C3. Metamodel Compatibility</vt:lpstr>
      <vt:lpstr>C4. Project Lifecycle Support</vt:lpstr>
      <vt:lpstr>D1. Standards Support</vt:lpstr>
      <vt:lpstr>D2. DSL Compatibility</vt:lpstr>
      <vt:lpstr>D3. M2M-ATL</vt:lpstr>
      <vt:lpstr>D3. M2M-QVTo</vt:lpstr>
      <vt:lpstr>D3. M2M-Xtend</vt:lpstr>
      <vt:lpstr>D4. M2T-Acceleo</vt:lpstr>
      <vt:lpstr>D4. M2T-BIRT</vt:lpstr>
      <vt:lpstr>D4. M2T-Xpand</vt:lpstr>
      <vt:lpstr>E1. Project Tracking</vt:lpstr>
      <vt:lpstr>E2. Toolset Management</vt:lpstr>
      <vt:lpstr>F. Host and Target Debugging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c:creator>
  <cp:lastModifiedBy>Martin Mandischer</cp:lastModifiedBy>
  <cp:lastPrinted>2010-09-20T14:01:22Z</cp:lastPrinted>
  <dcterms:created xsi:type="dcterms:W3CDTF">2010-06-15T14:09:30Z</dcterms:created>
  <dcterms:modified xsi:type="dcterms:W3CDTF">2010-10-27T10:11:15Z</dcterms:modified>
</cp:coreProperties>
</file>